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8" windowWidth="20952" windowHeight="10488" tabRatio="713"/>
  </bookViews>
  <sheets>
    <sheet name="Számítás Paneles WD10" sheetId="7" r:id="rId1"/>
    <sheet name="Munka1" sheetId="8" state="hidden" r:id="rId2"/>
  </sheets>
  <definedNames>
    <definedName name="csőméret">#REF!</definedName>
    <definedName name="Csőtípus">#REF!</definedName>
    <definedName name="Hűtési_Igény">#REF!</definedName>
    <definedName name="Nyilaszaro">#REF!</definedName>
    <definedName name="Osztástavolság">#REF!</definedName>
    <definedName name="Padló_hővezetési_ellenállása">#REF!</definedName>
    <definedName name="Padlófűtés_osztástávolság">#REF!</definedName>
    <definedName name="Panel">#REF!</definedName>
    <definedName name="Regiszterelhelyezése">#REF!</definedName>
    <definedName name="Rλ_B">#REF!</definedName>
    <definedName name="szelep_állás">#REF!</definedName>
    <definedName name="Szelepállás">#REF!</definedName>
  </definedNames>
  <calcPr calcId="145621"/>
</workbook>
</file>

<file path=xl/calcChain.xml><?xml version="1.0" encoding="utf-8"?>
<calcChain xmlns="http://schemas.openxmlformats.org/spreadsheetml/2006/main">
  <c r="F6" i="7" l="1"/>
  <c r="F8" i="7"/>
  <c r="F50" i="7" l="1"/>
  <c r="C62" i="7" l="1"/>
  <c r="C61" i="7"/>
  <c r="C60" i="7"/>
  <c r="C59" i="7"/>
  <c r="C58" i="7"/>
  <c r="F62" i="7"/>
  <c r="F61" i="7"/>
  <c r="F60" i="7"/>
  <c r="F59" i="7"/>
  <c r="F58" i="7"/>
  <c r="B62" i="7"/>
  <c r="B61" i="7"/>
  <c r="B60" i="7"/>
  <c r="B59" i="7"/>
  <c r="B63" i="7"/>
  <c r="B58" i="7"/>
  <c r="C57" i="7"/>
  <c r="C56" i="7"/>
  <c r="C55" i="7"/>
  <c r="C54" i="7"/>
  <c r="C53" i="7"/>
  <c r="C52" i="7"/>
  <c r="T36" i="7" l="1"/>
  <c r="S36" i="7"/>
  <c r="R36" i="7"/>
  <c r="Q36" i="7"/>
  <c r="O36" i="7"/>
  <c r="N36" i="7"/>
  <c r="F42" i="7" s="1"/>
  <c r="M36" i="7"/>
  <c r="F41" i="7" s="1"/>
  <c r="L36" i="7"/>
  <c r="Z36" i="7"/>
  <c r="F46" i="7" s="1"/>
  <c r="Y36" i="7"/>
  <c r="AD35" i="7"/>
  <c r="AA35" i="7"/>
  <c r="X35" i="7"/>
  <c r="U35" i="7"/>
  <c r="P35" i="7"/>
  <c r="G35" i="7"/>
  <c r="J35" i="7" s="1"/>
  <c r="F35" i="7"/>
  <c r="K35" i="7" s="1"/>
  <c r="AD34" i="7"/>
  <c r="AA34" i="7"/>
  <c r="X34" i="7"/>
  <c r="U34" i="7"/>
  <c r="P34" i="7"/>
  <c r="G34" i="7"/>
  <c r="H34" i="7" s="1"/>
  <c r="F34" i="7"/>
  <c r="I34" i="7" s="1"/>
  <c r="AD33" i="7"/>
  <c r="AA33" i="7"/>
  <c r="X33" i="7"/>
  <c r="U33" i="7"/>
  <c r="P33" i="7"/>
  <c r="G33" i="7"/>
  <c r="H33" i="7" s="1"/>
  <c r="F33" i="7"/>
  <c r="K33" i="7" s="1"/>
  <c r="AD32" i="7"/>
  <c r="AA32" i="7"/>
  <c r="X32" i="7"/>
  <c r="U32" i="7"/>
  <c r="P32" i="7"/>
  <c r="G32" i="7"/>
  <c r="J32" i="7" s="1"/>
  <c r="F32" i="7"/>
  <c r="I32" i="7" s="1"/>
  <c r="AD31" i="7"/>
  <c r="AA31" i="7"/>
  <c r="X31" i="7"/>
  <c r="U31" i="7"/>
  <c r="P31" i="7"/>
  <c r="G31" i="7"/>
  <c r="J31" i="7" s="1"/>
  <c r="F31" i="7"/>
  <c r="K31" i="7" s="1"/>
  <c r="AD30" i="7"/>
  <c r="AA30" i="7"/>
  <c r="X30" i="7"/>
  <c r="U30" i="7"/>
  <c r="P30" i="7"/>
  <c r="G30" i="7"/>
  <c r="H30" i="7" s="1"/>
  <c r="F30" i="7"/>
  <c r="I30" i="7" s="1"/>
  <c r="AD29" i="7"/>
  <c r="AA29" i="7"/>
  <c r="X29" i="7"/>
  <c r="U29" i="7"/>
  <c r="P29" i="7"/>
  <c r="G29" i="7"/>
  <c r="H29" i="7" s="1"/>
  <c r="F29" i="7"/>
  <c r="K29" i="7" s="1"/>
  <c r="AD28" i="7"/>
  <c r="AA28" i="7"/>
  <c r="X28" i="7"/>
  <c r="U28" i="7"/>
  <c r="P28" i="7"/>
  <c r="G28" i="7"/>
  <c r="J28" i="7" s="1"/>
  <c r="F28" i="7"/>
  <c r="I28" i="7" s="1"/>
  <c r="AD27" i="7"/>
  <c r="AA27" i="7"/>
  <c r="X27" i="7"/>
  <c r="U27" i="7"/>
  <c r="P27" i="7"/>
  <c r="G27" i="7"/>
  <c r="J27" i="7" s="1"/>
  <c r="F27" i="7"/>
  <c r="K27" i="7" s="1"/>
  <c r="F40" i="7" l="1"/>
  <c r="AB31" i="7"/>
  <c r="F48" i="7"/>
  <c r="F47" i="7"/>
  <c r="AB32" i="7"/>
  <c r="AB35" i="7"/>
  <c r="F43" i="7"/>
  <c r="H32" i="7"/>
  <c r="V32" i="7" s="1"/>
  <c r="J34" i="7"/>
  <c r="V34" i="7" s="1"/>
  <c r="H35" i="7"/>
  <c r="AB28" i="7"/>
  <c r="AB27" i="7"/>
  <c r="H27" i="7"/>
  <c r="V27" i="7" s="1"/>
  <c r="AB29" i="7"/>
  <c r="AB30" i="7"/>
  <c r="AB33" i="7"/>
  <c r="J29" i="7"/>
  <c r="V29" i="7" s="1"/>
  <c r="H28" i="7"/>
  <c r="V28" i="7" s="1"/>
  <c r="J30" i="7"/>
  <c r="V30" i="7" s="1"/>
  <c r="H31" i="7"/>
  <c r="V31" i="7" s="1"/>
  <c r="J33" i="7"/>
  <c r="V33" i="7" s="1"/>
  <c r="V35" i="7"/>
  <c r="AB34" i="7"/>
  <c r="I27" i="7"/>
  <c r="W27" i="7" s="1"/>
  <c r="K28" i="7"/>
  <c r="W28" i="7" s="1"/>
  <c r="I29" i="7"/>
  <c r="W29" i="7" s="1"/>
  <c r="K30" i="7"/>
  <c r="W30" i="7" s="1"/>
  <c r="I31" i="7"/>
  <c r="W31" i="7" s="1"/>
  <c r="K32" i="7"/>
  <c r="W32" i="7" s="1"/>
  <c r="I33" i="7"/>
  <c r="W33" i="7" s="1"/>
  <c r="K34" i="7"/>
  <c r="W34" i="7" s="1"/>
  <c r="I35" i="7"/>
  <c r="W35" i="7" s="1"/>
  <c r="G26" i="7"/>
  <c r="F26" i="7"/>
  <c r="G25" i="7"/>
  <c r="F25" i="7"/>
  <c r="G24" i="7"/>
  <c r="F24" i="7"/>
  <c r="G23" i="7"/>
  <c r="F23" i="7"/>
  <c r="G22" i="7"/>
  <c r="F22" i="7"/>
  <c r="G21" i="7"/>
  <c r="F21" i="7"/>
  <c r="G20" i="7"/>
  <c r="F20" i="7"/>
  <c r="G19" i="7"/>
  <c r="F19" i="7"/>
  <c r="G18" i="7"/>
  <c r="F18" i="7"/>
  <c r="G17" i="7"/>
  <c r="F17" i="7"/>
  <c r="F16" i="7"/>
  <c r="G16" i="7"/>
  <c r="U26" i="7"/>
  <c r="U25" i="7"/>
  <c r="U24" i="7"/>
  <c r="U23" i="7"/>
  <c r="U22" i="7"/>
  <c r="U21" i="7"/>
  <c r="U20" i="7"/>
  <c r="U19" i="7"/>
  <c r="U18" i="7"/>
  <c r="U17" i="7"/>
  <c r="U16" i="7"/>
  <c r="U36" i="7" l="1"/>
  <c r="AD26" i="7"/>
  <c r="AA26" i="7"/>
  <c r="X26" i="7"/>
  <c r="P26" i="7"/>
  <c r="AD25" i="7"/>
  <c r="AA25" i="7"/>
  <c r="X25" i="7"/>
  <c r="P25" i="7"/>
  <c r="H25" i="7"/>
  <c r="AD24" i="7"/>
  <c r="AA24" i="7"/>
  <c r="X24" i="7"/>
  <c r="P24" i="7"/>
  <c r="H24" i="7"/>
  <c r="I24" i="7"/>
  <c r="AD23" i="7"/>
  <c r="AA23" i="7"/>
  <c r="X23" i="7"/>
  <c r="P23" i="7"/>
  <c r="H23" i="7"/>
  <c r="AD22" i="7"/>
  <c r="AA22" i="7"/>
  <c r="X22" i="7"/>
  <c r="P22" i="7"/>
  <c r="H22" i="7"/>
  <c r="I22" i="7"/>
  <c r="AD21" i="7"/>
  <c r="AA21" i="7"/>
  <c r="X21" i="7"/>
  <c r="P21" i="7"/>
  <c r="H21" i="7"/>
  <c r="AD20" i="7"/>
  <c r="AA20" i="7"/>
  <c r="X20" i="7"/>
  <c r="P20" i="7"/>
  <c r="K20" i="7"/>
  <c r="AD19" i="7"/>
  <c r="AA19" i="7"/>
  <c r="X19" i="7"/>
  <c r="P19" i="7"/>
  <c r="K19" i="7"/>
  <c r="AD18" i="7"/>
  <c r="AA18" i="7"/>
  <c r="X18" i="7"/>
  <c r="P18" i="7"/>
  <c r="K18" i="7"/>
  <c r="AD17" i="7"/>
  <c r="AA17" i="7"/>
  <c r="X17" i="7"/>
  <c r="P17" i="7"/>
  <c r="AD16" i="7"/>
  <c r="AA16" i="7"/>
  <c r="X16" i="7"/>
  <c r="P16" i="7"/>
  <c r="P36" i="7" l="1"/>
  <c r="X36" i="7"/>
  <c r="AA36" i="7"/>
  <c r="F45" i="7" s="1"/>
  <c r="AD36" i="7"/>
  <c r="F49" i="7" s="1"/>
  <c r="AB23" i="7"/>
  <c r="AB18" i="7"/>
  <c r="AB17" i="7"/>
  <c r="AB19" i="7"/>
  <c r="AB20" i="7"/>
  <c r="AB24" i="7"/>
  <c r="AB21" i="7"/>
  <c r="K24" i="7"/>
  <c r="W24" i="7" s="1"/>
  <c r="AB25" i="7"/>
  <c r="AB22" i="7"/>
  <c r="I17" i="7"/>
  <c r="K17" i="7"/>
  <c r="J19" i="7"/>
  <c r="H19" i="7"/>
  <c r="H17" i="7"/>
  <c r="J17" i="7"/>
  <c r="H18" i="7"/>
  <c r="J18" i="7"/>
  <c r="J20" i="7"/>
  <c r="H20" i="7"/>
  <c r="K21" i="7"/>
  <c r="I21" i="7"/>
  <c r="K23" i="7"/>
  <c r="I23" i="7"/>
  <c r="I18" i="7"/>
  <c r="W18" i="7" s="1"/>
  <c r="K22" i="7"/>
  <c r="W22" i="7" s="1"/>
  <c r="I19" i="7"/>
  <c r="W19" i="7" s="1"/>
  <c r="I20" i="7"/>
  <c r="W20" i="7" s="1"/>
  <c r="J21" i="7"/>
  <c r="V21" i="7" s="1"/>
  <c r="J22" i="7"/>
  <c r="V22" i="7" s="1"/>
  <c r="J23" i="7"/>
  <c r="V23" i="7" s="1"/>
  <c r="J24" i="7"/>
  <c r="V24" i="7" s="1"/>
  <c r="J25" i="7"/>
  <c r="V25" i="7" s="1"/>
  <c r="H26" i="7"/>
  <c r="J26" i="7"/>
  <c r="AB26" i="7"/>
  <c r="I16" i="7"/>
  <c r="K16" i="7"/>
  <c r="J16" i="7"/>
  <c r="H16" i="7"/>
  <c r="AB16" i="7"/>
  <c r="W16" i="7" l="1"/>
  <c r="AB36" i="7"/>
  <c r="F44" i="7" s="1"/>
  <c r="V19" i="7"/>
  <c r="V26" i="7"/>
  <c r="V16" i="7"/>
  <c r="V20" i="7"/>
  <c r="V18" i="7"/>
  <c r="V17" i="7"/>
  <c r="W17" i="7"/>
  <c r="W23" i="7"/>
  <c r="K25" i="7"/>
  <c r="I25" i="7"/>
  <c r="I26" i="7"/>
  <c r="K26" i="7"/>
  <c r="W21" i="7"/>
  <c r="V36" i="7" l="1"/>
  <c r="W25" i="7"/>
  <c r="W26" i="7"/>
  <c r="W36" i="7" l="1"/>
</calcChain>
</file>

<file path=xl/sharedStrings.xml><?xml version="1.0" encoding="utf-8"?>
<sst xmlns="http://schemas.openxmlformats.org/spreadsheetml/2006/main" count="161" uniqueCount="111">
  <si>
    <t>Fűtés előremenő</t>
  </si>
  <si>
    <t>Fűtés visszatérő</t>
  </si>
  <si>
    <t>Hűtés előremenő</t>
  </si>
  <si>
    <t>Hűtés visszatérő</t>
  </si>
  <si>
    <t>Mennyezet</t>
  </si>
  <si>
    <t>Fal felület</t>
  </si>
  <si>
    <t>Körök száma
(db)</t>
  </si>
  <si>
    <t>Regiszterek száma
(db)</t>
  </si>
  <si>
    <t>Kollektor vezeték hossza
(m/kör)</t>
  </si>
  <si>
    <t>Kollektor vezeték hossza
(m)</t>
  </si>
  <si>
    <t>Leadható Hűtési össz teljesítmény
(W)</t>
  </si>
  <si>
    <t>Leadható Fűtési össz teljesítmény
(W)</t>
  </si>
  <si>
    <t>1200x2000</t>
  </si>
  <si>
    <t>600x2000</t>
  </si>
  <si>
    <t>1200x1000</t>
  </si>
  <si>
    <t>600x1000</t>
  </si>
  <si>
    <t>Toldók száma
(db)</t>
  </si>
  <si>
    <t>Szűkitő
(db)</t>
  </si>
  <si>
    <t>T idom
(db)</t>
  </si>
  <si>
    <r>
      <t>o</t>
    </r>
    <r>
      <rPr>
        <sz val="10"/>
        <rFont val="Arial"/>
        <family val="2"/>
        <charset val="238"/>
      </rPr>
      <t>C</t>
    </r>
  </si>
  <si>
    <r>
      <t>T</t>
    </r>
    <r>
      <rPr>
        <vertAlign val="subscript"/>
        <sz val="10"/>
        <rFont val="Arial"/>
        <family val="2"/>
        <charset val="238"/>
      </rPr>
      <t>H sup</t>
    </r>
  </si>
  <si>
    <r>
      <t>T</t>
    </r>
    <r>
      <rPr>
        <vertAlign val="subscript"/>
        <sz val="10"/>
        <rFont val="Arial"/>
        <family val="2"/>
        <charset val="238"/>
      </rPr>
      <t>H ret</t>
    </r>
  </si>
  <si>
    <r>
      <t>T</t>
    </r>
    <r>
      <rPr>
        <vertAlign val="subscript"/>
        <sz val="10"/>
        <rFont val="Arial"/>
        <family val="2"/>
        <charset val="238"/>
      </rPr>
      <t>C sup</t>
    </r>
  </si>
  <si>
    <r>
      <t>T</t>
    </r>
    <r>
      <rPr>
        <vertAlign val="subscript"/>
        <sz val="10"/>
        <rFont val="Arial"/>
        <family val="2"/>
        <charset val="238"/>
      </rPr>
      <t>C ret</t>
    </r>
  </si>
  <si>
    <r>
      <t>Egység teljesítmény Hűtés
W/m</t>
    </r>
    <r>
      <rPr>
        <vertAlign val="superscript"/>
        <sz val="10"/>
        <rFont val="Arial"/>
        <family val="2"/>
        <charset val="238"/>
      </rPr>
      <t>2</t>
    </r>
  </si>
  <si>
    <r>
      <t>Egység teljesítmény
Fűtés
W/m</t>
    </r>
    <r>
      <rPr>
        <vertAlign val="superscript"/>
        <sz val="10"/>
        <rFont val="Arial"/>
        <family val="2"/>
        <charset val="238"/>
      </rPr>
      <t>2</t>
    </r>
  </si>
  <si>
    <r>
      <t>Egység teljesítmény
Hűtés
W/m</t>
    </r>
    <r>
      <rPr>
        <vertAlign val="superscript"/>
        <sz val="10"/>
        <rFont val="Arial"/>
        <family val="2"/>
        <charset val="238"/>
      </rPr>
      <t>2</t>
    </r>
  </si>
  <si>
    <r>
      <t>TÉL
Túlhőmérséklet
(</t>
    </r>
    <r>
      <rPr>
        <vertAlign val="superscript"/>
        <sz val="10"/>
        <rFont val="Arial"/>
        <family val="2"/>
        <charset val="238"/>
      </rPr>
      <t>o</t>
    </r>
    <r>
      <rPr>
        <sz val="10"/>
        <rFont val="Arial"/>
        <family val="2"/>
        <charset val="238"/>
      </rPr>
      <t>C)</t>
    </r>
  </si>
  <si>
    <r>
      <t>NYÁR
Túlhőmérséklet
(</t>
    </r>
    <r>
      <rPr>
        <vertAlign val="superscript"/>
        <sz val="10"/>
        <rFont val="Arial"/>
        <family val="2"/>
        <charset val="238"/>
      </rPr>
      <t>o</t>
    </r>
    <r>
      <rPr>
        <sz val="10"/>
        <rFont val="Arial"/>
        <family val="2"/>
        <charset val="238"/>
      </rPr>
      <t>C)</t>
    </r>
  </si>
  <si>
    <r>
      <t>Felhasznált Falfelület
(m</t>
    </r>
    <r>
      <rPr>
        <vertAlign val="superscript"/>
        <sz val="10"/>
        <rFont val="Arial"/>
        <family val="2"/>
        <charset val="238"/>
      </rPr>
      <t>2</t>
    </r>
    <r>
      <rPr>
        <sz val="10"/>
        <rFont val="Arial"/>
        <family val="2"/>
        <charset val="238"/>
      </rPr>
      <t>)</t>
    </r>
  </si>
  <si>
    <r>
      <t>Felhasznált Mennyezet
(m</t>
    </r>
    <r>
      <rPr>
        <vertAlign val="superscript"/>
        <sz val="10"/>
        <rFont val="Arial"/>
        <family val="2"/>
        <charset val="238"/>
      </rPr>
      <t>2</t>
    </r>
    <r>
      <rPr>
        <sz val="10"/>
        <rFont val="Arial"/>
        <family val="2"/>
        <charset val="238"/>
      </rPr>
      <t>)</t>
    </r>
  </si>
  <si>
    <t>Alap adatok</t>
  </si>
  <si>
    <t>Jelmagyarázat</t>
  </si>
  <si>
    <t>Kék cellák</t>
  </si>
  <si>
    <t>Felhasználó által felülírható adatok</t>
  </si>
  <si>
    <t>Fehér / szürke cellák</t>
  </si>
  <si>
    <t>Felhasználó által nem felülírható számított adatok</t>
  </si>
  <si>
    <t>Kollektor vezeték</t>
  </si>
  <si>
    <t>Osztótól induló, 20x2mm méretű, ötrétegű alumíniumbetétes Radopress csőrpár</t>
  </si>
  <si>
    <t>Fűtési-hűtési kör:</t>
  </si>
  <si>
    <t>Egy kollektorvezeték és az arra fefűzött regiszterek által alkotott rendszerrész.</t>
  </si>
  <si>
    <t>Az elkészült méretezés és anyagjegyzék tájékoztató jellegű! Megrendelés esetén keresse műszaki kollégáinkat!</t>
  </si>
  <si>
    <t>Számítások</t>
  </si>
  <si>
    <t>WH-GR151/1</t>
  </si>
  <si>
    <t>Száraztechnológiás Hűtő-fűtő panel 1200x2000</t>
  </si>
  <si>
    <t>WH-GR151/2H</t>
  </si>
  <si>
    <t>Száraztechnológiás Hűtő-fűtő panel 600x2000</t>
  </si>
  <si>
    <t>WH-GR151/4</t>
  </si>
  <si>
    <t>Száraztechnológiás Hűtő-fűtő panel 600x1000</t>
  </si>
  <si>
    <t>WH-GR151/2K</t>
  </si>
  <si>
    <t>Száraztechnológiás Hűtő-fűtő panel 1200x1000</t>
  </si>
  <si>
    <t>WH-T20/10/20</t>
  </si>
  <si>
    <t>WH-R20/10</t>
  </si>
  <si>
    <t>WH-M10</t>
  </si>
  <si>
    <t>RP20x2-50-IS-B</t>
  </si>
  <si>
    <t>SZŰKÍTETT T IDOM 20/10/20</t>
  </si>
  <si>
    <t>SZŰKÍTŐ</t>
  </si>
  <si>
    <t>TOLDÓ</t>
  </si>
  <si>
    <t>PEX-AL-PEX cső 20x2 mm/50m előszigetelt KÉK</t>
  </si>
  <si>
    <t>WH-SPV</t>
  </si>
  <si>
    <t>BUBORÉK LEVÁLASZTÓ,  KM. 1"</t>
  </si>
  <si>
    <t>db</t>
  </si>
  <si>
    <t>m</t>
  </si>
  <si>
    <t>Osztó-gyűjtő típusa</t>
  </si>
  <si>
    <t>Válasszon osztó gyűjtőt!</t>
  </si>
  <si>
    <t xml:space="preserve"> </t>
  </si>
  <si>
    <t>FT-V2A</t>
  </si>
  <si>
    <t>2 KÖRÖS OSZTÓ  GYŰJTŐ</t>
  </si>
  <si>
    <t>FT-VK1</t>
  </si>
  <si>
    <t>Elosztó szekrény fal mögé szerelhető 2-3 körös</t>
  </si>
  <si>
    <t>FT-V3A</t>
  </si>
  <si>
    <t>3 KÖRÖS OSZTÓ  GYŰJTŐ</t>
  </si>
  <si>
    <t>FT-V4A</t>
  </si>
  <si>
    <t>4 KÖRÖS OSZTÓ  GYŰJTŐ</t>
  </si>
  <si>
    <t>FT-VK2</t>
  </si>
  <si>
    <t>Elosztó szekrény fal mögé szerelhető  4-6 körös</t>
  </si>
  <si>
    <t>FT-V5A</t>
  </si>
  <si>
    <t>5 KÖRÖS OSZTÓ  GYŰJTŐ</t>
  </si>
  <si>
    <t>FT-V6A</t>
  </si>
  <si>
    <t>6 KÖRÖS OSZTÓ  GYŰJTŐ</t>
  </si>
  <si>
    <t>FT-VK3</t>
  </si>
  <si>
    <t>FT-V7A</t>
  </si>
  <si>
    <t>7 KÖRÖS OSZTÓ  GYŰJTŐ</t>
  </si>
  <si>
    <t>Elosztó szekrény fal mögé szerelhető 7-10 körös</t>
  </si>
  <si>
    <t>FT-V8A</t>
  </si>
  <si>
    <t>8 KÖRÖS OSZTÓ  GYŰJTŐ</t>
  </si>
  <si>
    <t>FT-V9A</t>
  </si>
  <si>
    <t>9 KÖRÖS OSZTÓ  GYŰJTŐ</t>
  </si>
  <si>
    <t>FT-V10A</t>
  </si>
  <si>
    <t>10 KÖRÖS OSZTÓ  GYŰJTŐ</t>
  </si>
  <si>
    <t>FT-V11A</t>
  </si>
  <si>
    <t>11 KÖRÖS OSZTÓ  GYŰJTŐ</t>
  </si>
  <si>
    <t>FT-VK4</t>
  </si>
  <si>
    <t>Elosztó szekrény fal mögé szerelhető 11-12 körös</t>
  </si>
  <si>
    <t>FT-V12A</t>
  </si>
  <si>
    <t>12 KÖRÖS OSZTÓ  GYŰJTŐ</t>
  </si>
  <si>
    <t>RP-KVA20/2,0</t>
  </si>
  <si>
    <t>3/4", 20-as csőhöz</t>
  </si>
  <si>
    <t>RP-ACT1</t>
  </si>
  <si>
    <t>SZELEPMOZGATÓ 2 ERES 230V ALAPHELYZETBEN ZÁRT</t>
  </si>
  <si>
    <t>Panel:</t>
  </si>
  <si>
    <t>Gipszkarton hőleadó felület 10x1,3mm átmérőjű Radopress csőcsatlakozással.</t>
  </si>
  <si>
    <t>Ez a program kiegészítés a Pipelife alkalmazási segédletekhez.A felhasználóknak ismerniük kell a méretezési képleteket és alapelveket,beleértve azok alkalmazhatóságát és határértékeit.
Ennek a programnak az alkalmazása nem helyettesíti a témában jogosult tervezo mérnök által elvégzendő méretezést és méretési kérdésekben való döntést. Habár mindent elkövettünk, hogy tartalmazott információk pontosak legyenek azok pontosságát nem garantáljuk.Minden táblázatot,adatot, eredményt csak ajánlásként lehet kezelni.A program alkalmazása során kapott ajánlások más gyártó termékeire nem érvényesek.</t>
  </si>
  <si>
    <t>Anyagszükséglet</t>
  </si>
  <si>
    <t>Pipelife GBP10 gipszkarton fűtő-hűtő panel teljesítmény és anyagszükséglet számoló</t>
  </si>
  <si>
    <t>Falra helyezett panel mennyisége
(db)</t>
  </si>
  <si>
    <t>Mennyezetre helyezett panel mennyisége
(db)</t>
  </si>
  <si>
    <t>Helyiség száma</t>
  </si>
  <si>
    <t>Helyiség megnevezése</t>
  </si>
  <si>
    <t>TÉL
Helyiség belső
hőmérséklet
(°C)</t>
  </si>
  <si>
    <t>NYÁR
Helyiség belső
hőmérséklet
(°C)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</si>
</sst>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10"/>
      <name val="Arial"/>
      <family val="2"/>
      <charset val="238"/>
    </font>
    <font>
      <vertAlign val="superscript"/>
      <sz val="10"/>
      <name val="Arial"/>
      <family val="2"/>
      <charset val="238"/>
    </font>
    <font>
      <vertAlign val="subscript"/>
      <sz val="10"/>
      <name val="Arial"/>
      <family val="2"/>
      <charset val="238"/>
    </font>
    <font>
      <b/>
      <sz val="15"/>
      <color indexed="30"/>
      <name val="Arial"/>
      <family val="2"/>
    </font>
    <font>
      <b/>
      <sz val="12"/>
      <color indexed="30"/>
      <name val="Arial"/>
      <family val="2"/>
    </font>
    <font>
      <b/>
      <sz val="10"/>
      <color rgb="FFFF0000"/>
      <name val="Arial"/>
      <family val="2"/>
      <charset val="238"/>
    </font>
    <font>
      <sz val="10"/>
      <color rgb="FFFF0000"/>
      <name val="Arial"/>
      <family val="2"/>
      <charset val="238"/>
    </font>
  </fonts>
  <fills count="6">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99CCFF"/>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2" fillId="0" borderId="0"/>
  </cellStyleXfs>
  <cellXfs count="179">
    <xf numFmtId="0" fontId="0" fillId="0" borderId="0" xfId="0"/>
    <xf numFmtId="2" fontId="2" fillId="2" borderId="0" xfId="0" applyNumberFormat="1" applyFont="1" applyFill="1" applyBorder="1" applyAlignment="1" applyProtection="1">
      <alignment vertical="center"/>
    </xf>
    <xf numFmtId="0" fontId="2" fillId="2" borderId="0" xfId="0" applyFont="1" applyFill="1" applyBorder="1" applyAlignment="1" applyProtection="1">
      <alignment horizontal="left" vertical="center"/>
    </xf>
    <xf numFmtId="2" fontId="0" fillId="2" borderId="0" xfId="0" applyNumberFormat="1" applyFill="1" applyAlignment="1" applyProtection="1">
      <alignment vertical="center"/>
    </xf>
    <xf numFmtId="0" fontId="0" fillId="2" borderId="0" xfId="0" applyFill="1" applyProtection="1"/>
    <xf numFmtId="164" fontId="0" fillId="2" borderId="0" xfId="0" applyNumberFormat="1" applyFill="1" applyAlignment="1" applyProtection="1">
      <alignment horizontal="center" vertical="center"/>
    </xf>
    <xf numFmtId="1" fontId="0" fillId="2" borderId="0" xfId="0" applyNumberFormat="1" applyFill="1" applyAlignment="1" applyProtection="1">
      <alignment horizontal="center" vertical="center"/>
    </xf>
    <xf numFmtId="1" fontId="0" fillId="2" borderId="0" xfId="0" applyNumberFormat="1" applyFill="1" applyAlignment="1" applyProtection="1">
      <alignment vertical="center"/>
    </xf>
    <xf numFmtId="3" fontId="0" fillId="2" borderId="0" xfId="0" applyNumberFormat="1" applyFill="1" applyAlignment="1" applyProtection="1">
      <alignment vertical="center"/>
    </xf>
    <xf numFmtId="0" fontId="7" fillId="2" borderId="0" xfId="0" applyFont="1" applyFill="1" applyProtection="1"/>
    <xf numFmtId="2" fontId="0" fillId="2" borderId="0" xfId="0" applyNumberFormat="1" applyFill="1" applyAlignment="1" applyProtection="1">
      <alignment horizontal="center" vertical="center"/>
    </xf>
    <xf numFmtId="0" fontId="8" fillId="2" borderId="0" xfId="0" applyFont="1" applyFill="1" applyProtection="1"/>
    <xf numFmtId="3" fontId="4"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xf>
    <xf numFmtId="2" fontId="2" fillId="2" borderId="0" xfId="0" applyNumberFormat="1" applyFont="1" applyFill="1" applyAlignment="1" applyProtection="1">
      <alignment vertical="center"/>
    </xf>
    <xf numFmtId="2" fontId="4" fillId="2" borderId="0" xfId="0" applyNumberFormat="1" applyFont="1" applyFill="1" applyAlignment="1" applyProtection="1">
      <alignment horizontal="left" vertical="center"/>
    </xf>
    <xf numFmtId="0" fontId="0" fillId="2" borderId="0" xfId="0" applyFill="1" applyAlignment="1" applyProtection="1">
      <alignment vertical="center"/>
    </xf>
    <xf numFmtId="0" fontId="2" fillId="2" borderId="3" xfId="0" applyFont="1" applyFill="1" applyBorder="1" applyAlignment="1" applyProtection="1">
      <alignment horizontal="left" vertical="center"/>
    </xf>
    <xf numFmtId="2" fontId="2" fillId="2" borderId="4" xfId="0" applyNumberFormat="1" applyFont="1" applyFill="1" applyBorder="1" applyAlignment="1" applyProtection="1">
      <alignment vertical="center"/>
    </xf>
    <xf numFmtId="0" fontId="2" fillId="2" borderId="2"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2" fontId="2" fillId="2" borderId="7" xfId="0" applyNumberFormat="1" applyFont="1" applyFill="1" applyBorder="1" applyAlignment="1" applyProtection="1">
      <alignment vertical="center"/>
    </xf>
    <xf numFmtId="0" fontId="2"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49" fontId="2" fillId="0" borderId="0" xfId="0" applyNumberFormat="1" applyFont="1" applyAlignment="1" applyProtection="1">
      <alignment horizontal="center" vertical="center"/>
      <protection locked="0" hidden="1"/>
    </xf>
    <xf numFmtId="0" fontId="0" fillId="0" borderId="0" xfId="0" applyAlignment="1" applyProtection="1">
      <alignment vertical="center"/>
      <protection locked="0" hidden="1"/>
    </xf>
    <xf numFmtId="0" fontId="2" fillId="0" borderId="0" xfId="0" applyFont="1" applyFill="1" applyAlignment="1" applyProtection="1">
      <alignment horizontal="left" vertical="center"/>
      <protection locked="0" hidden="1"/>
    </xf>
    <xf numFmtId="0" fontId="0" fillId="0" borderId="0" xfId="0" applyAlignment="1" applyProtection="1">
      <alignment horizontal="left" vertical="center"/>
      <protection locked="0" hidden="1"/>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2" fontId="2" fillId="2" borderId="7"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2" fontId="2" fillId="2" borderId="9" xfId="0" applyNumberFormat="1" applyFont="1" applyFill="1" applyBorder="1" applyAlignment="1" applyProtection="1">
      <alignment horizontal="center" vertical="center" wrapText="1"/>
    </xf>
    <xf numFmtId="2" fontId="2" fillId="2" borderId="10" xfId="0" applyNumberFormat="1" applyFont="1" applyFill="1" applyBorder="1" applyAlignment="1" applyProtection="1">
      <alignment horizontal="center" vertical="center" wrapText="1"/>
    </xf>
    <xf numFmtId="1" fontId="2" fillId="2" borderId="9" xfId="0" applyNumberFormat="1" applyFont="1" applyFill="1" applyBorder="1" applyAlignment="1" applyProtection="1">
      <alignment horizontal="center" vertical="center" wrapText="1"/>
    </xf>
    <xf numFmtId="1" fontId="2" fillId="2" borderId="10" xfId="0" applyNumberFormat="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1" fontId="2" fillId="5" borderId="4" xfId="0" applyNumberFormat="1" applyFont="1" applyFill="1" applyBorder="1" applyAlignment="1" applyProtection="1">
      <alignment horizontal="center" vertical="center" wrapText="1"/>
    </xf>
    <xf numFmtId="2" fontId="2" fillId="5" borderId="4" xfId="0" applyNumberFormat="1" applyFont="1" applyFill="1" applyBorder="1" applyAlignment="1" applyProtection="1">
      <alignment horizontal="center" vertical="center" wrapText="1"/>
    </xf>
    <xf numFmtId="3" fontId="2" fillId="5" borderId="3" xfId="0" applyNumberFormat="1" applyFont="1" applyFill="1" applyBorder="1" applyAlignment="1" applyProtection="1">
      <alignment horizontal="center" vertical="center" wrapText="1"/>
    </xf>
    <xf numFmtId="3" fontId="2" fillId="5" borderId="4" xfId="0" applyNumberFormat="1" applyFont="1" applyFill="1" applyBorder="1" applyAlignment="1" applyProtection="1">
      <alignment horizontal="center" vertical="center" wrapText="1"/>
    </xf>
    <xf numFmtId="2" fontId="2" fillId="5" borderId="3" xfId="0" applyNumberFormat="1"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3" fontId="2" fillId="2" borderId="2" xfId="0" applyNumberFormat="1" applyFont="1" applyFill="1" applyBorder="1" applyAlignment="1" applyProtection="1">
      <alignment horizontal="center" vertical="center" wrapText="1"/>
    </xf>
    <xf numFmtId="3" fontId="2" fillId="2" borderId="0" xfId="0" applyNumberFormat="1" applyFont="1" applyFill="1" applyBorder="1" applyAlignment="1" applyProtection="1">
      <alignment horizontal="center" vertical="center" wrapText="1"/>
    </xf>
    <xf numFmtId="2" fontId="2" fillId="2" borderId="2"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1"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horizontal="center" vertical="center" wrapText="1"/>
    </xf>
    <xf numFmtId="3" fontId="2" fillId="5" borderId="2" xfId="0" applyNumberFormat="1" applyFont="1" applyFill="1" applyBorder="1" applyAlignment="1" applyProtection="1">
      <alignment horizontal="center" vertical="center" wrapText="1"/>
    </xf>
    <xf numFmtId="3" fontId="2" fillId="5" borderId="0" xfId="0" applyNumberFormat="1" applyFont="1" applyFill="1" applyBorder="1" applyAlignment="1" applyProtection="1">
      <alignment horizontal="center" vertical="center" wrapText="1"/>
    </xf>
    <xf numFmtId="2" fontId="2" fillId="5" borderId="2" xfId="0" applyNumberFormat="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1" fontId="2" fillId="5" borderId="7" xfId="0" applyNumberFormat="1" applyFont="1" applyFill="1" applyBorder="1" applyAlignment="1" applyProtection="1">
      <alignment horizontal="center" vertical="center" wrapText="1"/>
    </xf>
    <xf numFmtId="2" fontId="2" fillId="5" borderId="7" xfId="0" applyNumberFormat="1" applyFont="1" applyFill="1" applyBorder="1" applyAlignment="1" applyProtection="1">
      <alignment horizontal="center" vertical="center" wrapText="1"/>
    </xf>
    <xf numFmtId="3" fontId="2" fillId="5" borderId="6" xfId="0" applyNumberFormat="1" applyFont="1" applyFill="1" applyBorder="1" applyAlignment="1" applyProtection="1">
      <alignment horizontal="center" vertical="center" wrapText="1"/>
    </xf>
    <xf numFmtId="3" fontId="2" fillId="5" borderId="7" xfId="0" applyNumberFormat="1" applyFont="1" applyFill="1" applyBorder="1" applyAlignment="1" applyProtection="1">
      <alignment horizontal="center" vertical="center" wrapText="1"/>
    </xf>
    <xf numFmtId="2" fontId="2" fillId="5" borderId="6" xfId="0" applyNumberFormat="1"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 fontId="2" fillId="2" borderId="4" xfId="0" applyNumberFormat="1" applyFont="1" applyFill="1" applyBorder="1" applyAlignment="1" applyProtection="1">
      <alignment horizontal="center" vertical="center" wrapText="1"/>
    </xf>
    <xf numFmtId="2" fontId="2" fillId="2" borderId="4" xfId="0" applyNumberFormat="1" applyFont="1" applyFill="1" applyBorder="1" applyAlignment="1" applyProtection="1">
      <alignment horizontal="center" vertical="center" wrapText="1"/>
    </xf>
    <xf numFmtId="3" fontId="2" fillId="2" borderId="3" xfId="0" applyNumberFormat="1" applyFont="1" applyFill="1" applyBorder="1" applyAlignment="1" applyProtection="1">
      <alignment horizontal="center" vertical="center" wrapText="1"/>
    </xf>
    <xf numFmtId="3" fontId="2" fillId="2" borderId="4" xfId="0" applyNumberFormat="1" applyFont="1" applyFill="1" applyBorder="1" applyAlignment="1" applyProtection="1">
      <alignment horizontal="center" vertical="center" wrapText="1"/>
    </xf>
    <xf numFmtId="2" fontId="2" fillId="2" borderId="3" xfId="0" applyNumberFormat="1" applyFont="1" applyFill="1" applyBorder="1" applyAlignment="1" applyProtection="1">
      <alignment horizontal="center" vertical="center" wrapText="1"/>
    </xf>
    <xf numFmtId="3" fontId="2" fillId="2" borderId="6" xfId="0" applyNumberFormat="1" applyFont="1" applyFill="1" applyBorder="1" applyAlignment="1" applyProtection="1">
      <alignment horizontal="center" vertical="center" wrapText="1"/>
    </xf>
    <xf numFmtId="3" fontId="2" fillId="2" borderId="7" xfId="0" applyNumberFormat="1" applyFont="1" applyFill="1" applyBorder="1" applyAlignment="1" applyProtection="1">
      <alignment horizontal="center" vertical="center" wrapText="1"/>
    </xf>
    <xf numFmtId="2" fontId="2" fillId="2" borderId="6" xfId="0" applyNumberFormat="1" applyFont="1" applyFill="1" applyBorder="1" applyAlignment="1" applyProtection="1">
      <alignment horizontal="center" vertical="center" wrapText="1"/>
    </xf>
    <xf numFmtId="0" fontId="4" fillId="2" borderId="9"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1" fontId="4" fillId="2" borderId="9" xfId="0" applyNumberFormat="1" applyFont="1" applyFill="1" applyBorder="1" applyAlignment="1" applyProtection="1">
      <alignment horizontal="center" vertical="center" wrapText="1"/>
    </xf>
    <xf numFmtId="1" fontId="4" fillId="2" borderId="10" xfId="0" applyNumberFormat="1" applyFont="1" applyFill="1" applyBorder="1" applyAlignment="1" applyProtection="1">
      <alignment horizontal="center" vertical="center" wrapText="1"/>
    </xf>
    <xf numFmtId="2" fontId="4" fillId="2" borderId="9" xfId="0" applyNumberFormat="1"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2" fillId="5" borderId="3"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5" borderId="0" xfId="0" applyFill="1" applyBorder="1" applyAlignment="1" applyProtection="1">
      <alignment vertical="center" wrapText="1"/>
    </xf>
    <xf numFmtId="1" fontId="2" fillId="2" borderId="12" xfId="0" applyNumberFormat="1" applyFont="1" applyFill="1" applyBorder="1" applyAlignment="1" applyProtection="1">
      <alignment horizontal="center" vertical="center" wrapText="1"/>
    </xf>
    <xf numFmtId="10" fontId="2" fillId="2" borderId="0" xfId="0" applyNumberFormat="1" applyFont="1" applyFill="1" applyBorder="1" applyAlignment="1" applyProtection="1">
      <alignment horizontal="center" vertical="center" wrapText="1"/>
    </xf>
    <xf numFmtId="0" fontId="2" fillId="5" borderId="6" xfId="0" applyFont="1" applyFill="1" applyBorder="1" applyAlignment="1" applyProtection="1">
      <alignment horizontal="left" vertical="center" wrapText="1"/>
    </xf>
    <xf numFmtId="1" fontId="2" fillId="2" borderId="8" xfId="0" applyNumberFormat="1"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vertical="center" wrapText="1"/>
      <protection locked="0"/>
    </xf>
    <xf numFmtId="0" fontId="2" fillId="4" borderId="4" xfId="0" applyFont="1" applyFill="1" applyBorder="1" applyAlignment="1" applyProtection="1">
      <alignment horizontal="center" vertical="center" wrapText="1"/>
      <protection locked="0"/>
    </xf>
    <xf numFmtId="1" fontId="2" fillId="4" borderId="4"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vertical="center" wrapText="1"/>
      <protection locked="0"/>
    </xf>
    <xf numFmtId="1" fontId="2" fillId="3" borderId="0"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2" fillId="4" borderId="0" xfId="0" applyFont="1" applyFill="1" applyBorder="1" applyAlignment="1" applyProtection="1">
      <alignment vertical="center" wrapText="1"/>
      <protection locked="0"/>
    </xf>
    <xf numFmtId="0" fontId="2" fillId="4" borderId="0" xfId="0" applyFont="1" applyFill="1" applyBorder="1" applyAlignment="1" applyProtection="1">
      <alignment horizontal="center" vertical="center" wrapText="1"/>
      <protection locked="0"/>
    </xf>
    <xf numFmtId="1" fontId="2" fillId="4" borderId="0" xfId="0" applyNumberFormat="1"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vertical="center" wrapText="1"/>
      <protection locked="0"/>
    </xf>
    <xf numFmtId="0" fontId="2" fillId="4" borderId="7" xfId="0" applyFont="1" applyFill="1" applyBorder="1" applyAlignment="1" applyProtection="1">
      <alignment horizontal="center" vertical="center" wrapText="1"/>
      <protection locked="0"/>
    </xf>
    <xf numFmtId="1" fontId="2" fillId="4" borderId="7" xfId="0" applyNumberFormat="1"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vertical="center" wrapText="1"/>
      <protection locked="0"/>
    </xf>
    <xf numFmtId="1" fontId="2" fillId="3" borderId="4" xfId="0" applyNumberFormat="1"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vertical="center" wrapText="1"/>
      <protection locked="0"/>
    </xf>
    <xf numFmtId="1" fontId="2" fillId="3" borderId="7" xfId="0" applyNumberFormat="1" applyFont="1" applyFill="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wrapText="1"/>
      <protection locked="0"/>
    </xf>
    <xf numFmtId="1" fontId="2" fillId="3" borderId="2" xfId="0" applyNumberFormat="1" applyFont="1" applyFill="1" applyBorder="1" applyAlignment="1" applyProtection="1">
      <alignment horizontal="center" vertical="center" wrapText="1"/>
      <protection locked="0"/>
    </xf>
    <xf numFmtId="1" fontId="2" fillId="4" borderId="2" xfId="0" applyNumberFormat="1" applyFont="1" applyFill="1" applyBorder="1" applyAlignment="1" applyProtection="1">
      <alignment horizontal="center" vertical="center" wrapText="1"/>
      <protection locked="0"/>
    </xf>
    <xf numFmtId="1" fontId="2" fillId="4" borderId="6" xfId="0" applyNumberFormat="1" applyFont="1" applyFill="1" applyBorder="1" applyAlignment="1" applyProtection="1">
      <alignment horizontal="center" vertical="center" wrapText="1"/>
      <protection locked="0"/>
    </xf>
    <xf numFmtId="1" fontId="2" fillId="3" borderId="3" xfId="0" applyNumberFormat="1" applyFont="1" applyFill="1" applyBorder="1" applyAlignment="1" applyProtection="1">
      <alignment horizontal="center" vertical="center" wrapText="1"/>
      <protection locked="0"/>
    </xf>
    <xf numFmtId="1" fontId="2" fillId="3" borderId="6"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2" fontId="9" fillId="2" borderId="0" xfId="0" applyNumberFormat="1" applyFont="1" applyFill="1" applyAlignment="1" applyProtection="1">
      <alignment horizontal="left" vertical="center"/>
    </xf>
    <xf numFmtId="0" fontId="0" fillId="0" borderId="0" xfId="0" applyAlignment="1" applyProtection="1">
      <alignment horizontal="left" vertical="center"/>
    </xf>
    <xf numFmtId="2" fontId="2" fillId="2" borderId="0" xfId="0" applyNumberFormat="1" applyFont="1" applyFill="1" applyAlignment="1" applyProtection="1">
      <alignment horizontal="left" vertical="center" wrapText="1"/>
    </xf>
    <xf numFmtId="0" fontId="0" fillId="0" borderId="0" xfId="0" applyAlignment="1" applyProtection="1">
      <alignment horizontal="left" vertical="center" wrapText="1"/>
    </xf>
    <xf numFmtId="0" fontId="2" fillId="5" borderId="4" xfId="0" applyFont="1" applyFill="1" applyBorder="1" applyAlignment="1" applyProtection="1">
      <alignment horizontal="left" vertical="center" wrapText="1"/>
    </xf>
    <xf numFmtId="0" fontId="0" fillId="5" borderId="4" xfId="0"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0" fillId="0" borderId="0" xfId="0" applyBorder="1" applyAlignment="1" applyProtection="1">
      <alignment vertical="center" wrapText="1"/>
    </xf>
    <xf numFmtId="0" fontId="2" fillId="5" borderId="0" xfId="0" applyFont="1" applyFill="1" applyBorder="1" applyAlignment="1" applyProtection="1">
      <alignment horizontal="left" vertical="center" wrapText="1"/>
    </xf>
    <xf numFmtId="0" fontId="0" fillId="5" borderId="0" xfId="0" applyFill="1" applyBorder="1" applyAlignment="1" applyProtection="1">
      <alignment vertical="center" wrapText="1"/>
    </xf>
    <xf numFmtId="0" fontId="0" fillId="2" borderId="0" xfId="0" applyFill="1" applyBorder="1" applyAlignment="1" applyProtection="1">
      <alignment vertical="center" wrapText="1"/>
    </xf>
    <xf numFmtId="0" fontId="0" fillId="0" borderId="0" xfId="0"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2" fillId="5" borderId="7" xfId="0" applyFont="1" applyFill="1" applyBorder="1" applyAlignment="1" applyProtection="1">
      <alignment horizontal="left" vertical="center"/>
    </xf>
    <xf numFmtId="0" fontId="0" fillId="0" borderId="7" xfId="0" applyBorder="1" applyAlignment="1" applyProtection="1">
      <alignment horizontal="left" vertical="center"/>
    </xf>
    <xf numFmtId="2" fontId="2" fillId="2" borderId="2" xfId="0" applyNumberFormat="1" applyFont="1" applyFill="1" applyBorder="1" applyAlignment="1" applyProtection="1">
      <alignment vertical="center"/>
    </xf>
    <xf numFmtId="0" fontId="0" fillId="0" borderId="0" xfId="0" applyAlignment="1" applyProtection="1">
      <alignment vertical="center"/>
    </xf>
    <xf numFmtId="2" fontId="2" fillId="2" borderId="0" xfId="0" applyNumberFormat="1" applyFont="1" applyFill="1" applyAlignment="1" applyProtection="1">
      <alignment vertical="center"/>
    </xf>
    <xf numFmtId="0" fontId="2" fillId="2" borderId="4" xfId="0" applyFont="1" applyFill="1" applyBorder="1" applyAlignment="1" applyProtection="1">
      <alignment horizontal="center" vertical="center" wrapText="1"/>
    </xf>
    <xf numFmtId="0" fontId="2" fillId="2" borderId="7" xfId="0" applyFont="1" applyFill="1" applyBorder="1" applyAlignment="1" applyProtection="1">
      <alignment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vertical="center" wrapText="1"/>
    </xf>
    <xf numFmtId="0" fontId="2" fillId="2" borderId="7" xfId="0" applyFont="1" applyFill="1" applyBorder="1" applyAlignment="1" applyProtection="1">
      <alignment horizontal="center" vertical="center" wrapText="1"/>
    </xf>
    <xf numFmtId="1" fontId="2" fillId="2" borderId="3" xfId="0" applyNumberFormat="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2" fontId="2" fillId="2" borderId="4" xfId="0" applyNumberFormat="1" applyFont="1" applyFill="1" applyBorder="1" applyAlignment="1" applyProtection="1">
      <alignment horizontal="center" vertical="center" wrapText="1"/>
    </xf>
    <xf numFmtId="1" fontId="2" fillId="2" borderId="4" xfId="0" applyNumberFormat="1" applyFont="1" applyFill="1" applyBorder="1" applyAlignment="1" applyProtection="1">
      <alignment horizontal="center" vertical="center" wrapText="1"/>
    </xf>
    <xf numFmtId="2" fontId="2" fillId="2" borderId="3" xfId="0" applyNumberFormat="1"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0" fillId="0" borderId="4" xfId="0" applyBorder="1" applyAlignment="1">
      <alignment horizontal="left" vertical="center" wrapText="1"/>
    </xf>
    <xf numFmtId="0" fontId="9" fillId="2" borderId="0" xfId="0" applyFont="1" applyFill="1" applyBorder="1" applyAlignment="1" applyProtection="1">
      <alignment horizontal="left" vertical="center" wrapText="1"/>
    </xf>
    <xf numFmtId="0" fontId="9" fillId="0" borderId="0" xfId="0" applyFont="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cellXfs>
  <cellStyles count="3">
    <cellStyle name="Normál" xfId="0" builtinId="0"/>
    <cellStyle name="Normál 2" xfId="2"/>
    <cellStyle name="Normál 3" xfId="1"/>
  </cellStyles>
  <dxfs count="0"/>
  <tableStyles count="0" defaultTableStyle="TableStyleMedium2" defaultPivotStyle="PivotStyleLight16"/>
  <colors>
    <mruColors>
      <color rgb="FFCCECFF"/>
      <color rgb="FF99CCFF"/>
      <color rgb="FFFF99FF"/>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tabSelected="1" zoomScale="85" zoomScaleNormal="85" workbookViewId="0">
      <selection activeCell="E16" sqref="E16"/>
    </sheetView>
  </sheetViews>
  <sheetFormatPr defaultColWidth="9.109375" defaultRowHeight="13.2" x14ac:dyDescent="0.25"/>
  <cols>
    <col min="1" max="1" width="11.44140625" style="31" bestFit="1" customWidth="1"/>
    <col min="2" max="2" width="30" style="32" customWidth="1"/>
    <col min="3" max="3" width="33.109375" style="32" customWidth="1"/>
    <col min="4" max="5" width="14.109375" style="32" customWidth="1"/>
    <col min="6" max="7" width="13.77734375" style="32" customWidth="1"/>
    <col min="8" max="10" width="10.77734375" style="32" customWidth="1"/>
    <col min="11" max="11" width="10.77734375" style="33" customWidth="1"/>
    <col min="12" max="13" width="10.77734375" style="32" customWidth="1"/>
    <col min="14" max="15" width="10.77734375" style="33" customWidth="1"/>
    <col min="16" max="29" width="10.77734375" style="32" customWidth="1"/>
    <col min="30" max="30" width="10.77734375" style="33" customWidth="1"/>
    <col min="31" max="31" width="12.88671875" style="33" bestFit="1" customWidth="1"/>
    <col min="32" max="32" width="13.88671875" style="33" bestFit="1" customWidth="1"/>
    <col min="33" max="33" width="8.33203125" style="33" bestFit="1" customWidth="1"/>
    <col min="34" max="34" width="7.5546875" style="33" bestFit="1" customWidth="1"/>
    <col min="35" max="35" width="24.6640625" style="33" bestFit="1" customWidth="1"/>
    <col min="36" max="36" width="24.6640625" style="34" bestFit="1" customWidth="1"/>
    <col min="37" max="37" width="19.44140625" style="32" customWidth="1"/>
    <col min="38" max="16384" width="9.109375" style="32"/>
  </cols>
  <sheetData>
    <row r="1" spans="1:37" s="3" customFormat="1" x14ac:dyDescent="0.25">
      <c r="B1" s="10"/>
      <c r="C1" s="4"/>
      <c r="D1" s="5"/>
      <c r="E1" s="5"/>
      <c r="F1" s="5"/>
      <c r="G1" s="6"/>
      <c r="H1" s="5"/>
      <c r="I1" s="7"/>
      <c r="J1" s="8"/>
      <c r="K1" s="8"/>
      <c r="L1" s="8"/>
      <c r="M1" s="8"/>
      <c r="N1" s="8"/>
    </row>
    <row r="2" spans="1:37" s="3" customFormat="1" ht="19.2" x14ac:dyDescent="0.35">
      <c r="B2" s="9" t="s">
        <v>104</v>
      </c>
      <c r="D2" s="5"/>
      <c r="E2" s="5"/>
      <c r="F2" s="5"/>
      <c r="G2" s="6"/>
      <c r="H2" s="5"/>
      <c r="I2" s="7"/>
      <c r="J2" s="8"/>
      <c r="K2" s="8"/>
      <c r="L2" s="8"/>
      <c r="M2" s="8"/>
      <c r="N2" s="8"/>
    </row>
    <row r="4" spans="1:37" ht="15.6" x14ac:dyDescent="0.3">
      <c r="B4" s="11" t="s">
        <v>31</v>
      </c>
    </row>
    <row r="6" spans="1:37" ht="15.6" x14ac:dyDescent="0.25">
      <c r="A6" s="2"/>
      <c r="B6" s="18" t="s">
        <v>0</v>
      </c>
      <c r="C6" s="19" t="s">
        <v>20</v>
      </c>
      <c r="D6" s="108">
        <v>40</v>
      </c>
      <c r="E6" s="35" t="s">
        <v>19</v>
      </c>
      <c r="F6" s="173" t="str">
        <f>IF(D6&gt;D7,"","HIBA! Az előremenő hőmérséklet alacsonyabb mint a visszatérő!")</f>
        <v/>
      </c>
      <c r="G6" s="174"/>
      <c r="H6" s="174"/>
      <c r="I6" s="174"/>
      <c r="J6" s="174"/>
      <c r="K6" s="174"/>
      <c r="L6" s="174"/>
      <c r="M6" s="174"/>
      <c r="N6" s="36"/>
      <c r="O6" s="36"/>
      <c r="P6" s="36"/>
      <c r="Q6" s="36"/>
      <c r="R6" s="36"/>
      <c r="S6" s="36"/>
      <c r="T6" s="36"/>
      <c r="U6" s="36"/>
      <c r="V6" s="36"/>
      <c r="W6" s="36"/>
      <c r="X6" s="36"/>
      <c r="Y6" s="36"/>
      <c r="Z6" s="36"/>
      <c r="AA6" s="36"/>
      <c r="AB6" s="36"/>
      <c r="AC6" s="36"/>
      <c r="AD6" s="37"/>
      <c r="AE6" s="32"/>
      <c r="AF6" s="32"/>
      <c r="AG6" s="32"/>
      <c r="AH6" s="32"/>
      <c r="AI6" s="32"/>
      <c r="AJ6" s="32"/>
    </row>
    <row r="7" spans="1:37" ht="15.6" x14ac:dyDescent="0.25">
      <c r="A7" s="2"/>
      <c r="B7" s="20" t="s">
        <v>1</v>
      </c>
      <c r="C7" s="1" t="s">
        <v>21</v>
      </c>
      <c r="D7" s="109">
        <v>35</v>
      </c>
      <c r="E7" s="38" t="s">
        <v>19</v>
      </c>
      <c r="F7" s="177"/>
      <c r="G7" s="177"/>
      <c r="H7" s="177"/>
      <c r="I7" s="177"/>
      <c r="J7" s="177"/>
      <c r="K7" s="177"/>
      <c r="L7" s="177"/>
      <c r="M7" s="177"/>
      <c r="N7" s="32"/>
      <c r="O7" s="32"/>
      <c r="S7" s="34"/>
      <c r="T7" s="34"/>
      <c r="U7" s="33"/>
      <c r="V7" s="33"/>
      <c r="W7" s="33"/>
      <c r="X7" s="33"/>
      <c r="Y7" s="33"/>
      <c r="AD7" s="39"/>
      <c r="AE7" s="32"/>
      <c r="AF7" s="32"/>
      <c r="AG7" s="32"/>
      <c r="AH7" s="32"/>
      <c r="AI7" s="32"/>
      <c r="AJ7" s="32"/>
    </row>
    <row r="8" spans="1:37" ht="15.6" x14ac:dyDescent="0.25">
      <c r="A8" s="2"/>
      <c r="B8" s="20" t="s">
        <v>2</v>
      </c>
      <c r="C8" s="1" t="s">
        <v>22</v>
      </c>
      <c r="D8" s="109">
        <v>15</v>
      </c>
      <c r="E8" s="38" t="s">
        <v>19</v>
      </c>
      <c r="F8" s="175" t="str">
        <f>IF(D8&lt;D9,"","HIBA! Az előremenő hőmérséklet magasabb mint a visszatérő!")</f>
        <v/>
      </c>
      <c r="G8" s="176"/>
      <c r="H8" s="176"/>
      <c r="I8" s="176"/>
      <c r="J8" s="176"/>
      <c r="K8" s="176"/>
      <c r="L8" s="176"/>
      <c r="M8" s="176"/>
      <c r="N8" s="32"/>
      <c r="O8" s="32"/>
      <c r="S8" s="34"/>
      <c r="T8" s="34"/>
      <c r="U8" s="33"/>
      <c r="V8" s="33"/>
      <c r="W8" s="33"/>
      <c r="X8" s="33"/>
      <c r="Y8" s="33"/>
      <c r="AD8" s="39"/>
      <c r="AE8" s="32"/>
      <c r="AF8" s="32"/>
      <c r="AG8" s="32"/>
      <c r="AH8" s="32"/>
      <c r="AI8" s="32"/>
      <c r="AJ8" s="32"/>
    </row>
    <row r="9" spans="1:37" ht="15.6" x14ac:dyDescent="0.25">
      <c r="A9" s="2"/>
      <c r="B9" s="21" t="s">
        <v>3</v>
      </c>
      <c r="C9" s="22" t="s">
        <v>23</v>
      </c>
      <c r="D9" s="110">
        <v>18</v>
      </c>
      <c r="E9" s="40" t="s">
        <v>19</v>
      </c>
      <c r="F9" s="178"/>
      <c r="G9" s="178"/>
      <c r="H9" s="178"/>
      <c r="I9" s="178"/>
      <c r="J9" s="178"/>
      <c r="K9" s="178"/>
      <c r="L9" s="178"/>
      <c r="M9" s="178"/>
      <c r="N9" s="41"/>
      <c r="O9" s="41"/>
      <c r="P9" s="41"/>
      <c r="Q9" s="41"/>
      <c r="R9" s="41"/>
      <c r="S9" s="42"/>
      <c r="T9" s="42"/>
      <c r="U9" s="43"/>
      <c r="V9" s="43"/>
      <c r="W9" s="43"/>
      <c r="X9" s="43"/>
      <c r="Y9" s="43"/>
      <c r="Z9" s="41"/>
      <c r="AA9" s="41"/>
      <c r="AB9" s="41"/>
      <c r="AC9" s="41"/>
      <c r="AD9" s="44"/>
      <c r="AE9" s="32"/>
      <c r="AF9" s="32"/>
      <c r="AG9" s="32"/>
      <c r="AH9" s="32"/>
      <c r="AI9" s="32"/>
      <c r="AJ9" s="32"/>
    </row>
    <row r="10" spans="1:37" ht="15.6" x14ac:dyDescent="0.25">
      <c r="A10" s="2"/>
      <c r="B10" s="2"/>
      <c r="C10" s="1"/>
      <c r="E10" s="38"/>
      <c r="G10" s="38"/>
      <c r="K10" s="32"/>
      <c r="N10" s="32"/>
      <c r="O10" s="32"/>
      <c r="S10" s="34"/>
      <c r="T10" s="34"/>
      <c r="U10" s="33"/>
      <c r="V10" s="33"/>
      <c r="W10" s="33"/>
      <c r="X10" s="33"/>
      <c r="Y10" s="33"/>
      <c r="AD10" s="32"/>
      <c r="AE10" s="32"/>
      <c r="AF10" s="32"/>
      <c r="AG10" s="32"/>
      <c r="AH10" s="32"/>
      <c r="AI10" s="32"/>
      <c r="AJ10" s="32"/>
    </row>
    <row r="11" spans="1:37" ht="15.6" x14ac:dyDescent="0.3">
      <c r="A11" s="2"/>
      <c r="B11" s="11" t="s">
        <v>42</v>
      </c>
      <c r="C11" s="1"/>
      <c r="E11" s="38"/>
      <c r="G11" s="38"/>
      <c r="K11" s="32"/>
      <c r="N11" s="32"/>
      <c r="O11" s="32"/>
      <c r="S11" s="34"/>
      <c r="T11" s="34"/>
      <c r="U11" s="33"/>
      <c r="V11" s="33"/>
      <c r="W11" s="33"/>
      <c r="X11" s="33"/>
      <c r="Y11" s="33"/>
      <c r="AD11" s="32"/>
      <c r="AE11" s="32"/>
      <c r="AF11" s="32"/>
      <c r="AG11" s="32"/>
      <c r="AH11" s="32"/>
      <c r="AI11" s="32"/>
      <c r="AJ11" s="32"/>
    </row>
    <row r="12" spans="1:37" x14ac:dyDescent="0.25">
      <c r="A12" s="32"/>
      <c r="B12" s="31"/>
      <c r="C12" s="31"/>
      <c r="K12" s="32"/>
      <c r="N12" s="32"/>
      <c r="O12" s="32"/>
      <c r="AD12" s="32"/>
      <c r="AJ12" s="33"/>
      <c r="AK12" s="34"/>
    </row>
    <row r="13" spans="1:37" ht="37.200000000000003" customHeight="1" x14ac:dyDescent="0.25">
      <c r="A13" s="32"/>
      <c r="B13" s="162" t="s">
        <v>107</v>
      </c>
      <c r="C13" s="160" t="s">
        <v>108</v>
      </c>
      <c r="D13" s="160" t="s">
        <v>109</v>
      </c>
      <c r="E13" s="160" t="s">
        <v>110</v>
      </c>
      <c r="F13" s="165" t="s">
        <v>27</v>
      </c>
      <c r="G13" s="170" t="s">
        <v>28</v>
      </c>
      <c r="H13" s="160" t="s">
        <v>5</v>
      </c>
      <c r="I13" s="160"/>
      <c r="J13" s="160" t="s">
        <v>4</v>
      </c>
      <c r="K13" s="160"/>
      <c r="L13" s="171" t="s">
        <v>105</v>
      </c>
      <c r="M13" s="172"/>
      <c r="N13" s="172"/>
      <c r="O13" s="172"/>
      <c r="P13" s="169" t="s">
        <v>29</v>
      </c>
      <c r="Q13" s="171" t="s">
        <v>106</v>
      </c>
      <c r="R13" s="172"/>
      <c r="S13" s="172"/>
      <c r="T13" s="172"/>
      <c r="U13" s="169" t="s">
        <v>30</v>
      </c>
      <c r="V13" s="165" t="s">
        <v>10</v>
      </c>
      <c r="W13" s="170" t="s">
        <v>11</v>
      </c>
      <c r="X13" s="162" t="s">
        <v>7</v>
      </c>
      <c r="Y13" s="160" t="s">
        <v>6</v>
      </c>
      <c r="Z13" s="160" t="s">
        <v>16</v>
      </c>
      <c r="AA13" s="160" t="s">
        <v>17</v>
      </c>
      <c r="AB13" s="160" t="s">
        <v>18</v>
      </c>
      <c r="AC13" s="160" t="s">
        <v>8</v>
      </c>
      <c r="AD13" s="167" t="s">
        <v>9</v>
      </c>
      <c r="AE13" s="32"/>
      <c r="AF13" s="32"/>
      <c r="AG13" s="32"/>
      <c r="AH13" s="32"/>
      <c r="AI13" s="32"/>
      <c r="AJ13" s="32"/>
    </row>
    <row r="14" spans="1:37" ht="55.2" x14ac:dyDescent="0.25">
      <c r="A14" s="32"/>
      <c r="B14" s="163"/>
      <c r="C14" s="161"/>
      <c r="D14" s="164"/>
      <c r="E14" s="164"/>
      <c r="F14" s="166"/>
      <c r="G14" s="164"/>
      <c r="H14" s="43" t="s">
        <v>24</v>
      </c>
      <c r="I14" s="43" t="s">
        <v>25</v>
      </c>
      <c r="J14" s="43" t="s">
        <v>26</v>
      </c>
      <c r="K14" s="43" t="s">
        <v>25</v>
      </c>
      <c r="L14" s="45" t="s">
        <v>12</v>
      </c>
      <c r="M14" s="41" t="s">
        <v>13</v>
      </c>
      <c r="N14" s="41" t="s">
        <v>15</v>
      </c>
      <c r="O14" s="41" t="s">
        <v>14</v>
      </c>
      <c r="P14" s="164"/>
      <c r="Q14" s="45" t="s">
        <v>12</v>
      </c>
      <c r="R14" s="41" t="s">
        <v>13</v>
      </c>
      <c r="S14" s="41" t="s">
        <v>15</v>
      </c>
      <c r="T14" s="41" t="s">
        <v>14</v>
      </c>
      <c r="U14" s="164"/>
      <c r="V14" s="166"/>
      <c r="W14" s="164"/>
      <c r="X14" s="166"/>
      <c r="Y14" s="164"/>
      <c r="Z14" s="164"/>
      <c r="AA14" s="164"/>
      <c r="AB14" s="164"/>
      <c r="AC14" s="164"/>
      <c r="AD14" s="168"/>
      <c r="AE14" s="32"/>
      <c r="AF14" s="32"/>
      <c r="AG14" s="32"/>
      <c r="AH14" s="32"/>
      <c r="AI14" s="32"/>
      <c r="AJ14" s="32"/>
    </row>
    <row r="15" spans="1:37" x14ac:dyDescent="0.25">
      <c r="A15" s="32"/>
      <c r="B15" s="46"/>
      <c r="C15" s="47"/>
      <c r="D15" s="47"/>
      <c r="E15" s="47"/>
      <c r="F15" s="48"/>
      <c r="G15" s="47"/>
      <c r="H15" s="47"/>
      <c r="I15" s="47"/>
      <c r="J15" s="47"/>
      <c r="K15" s="47"/>
      <c r="L15" s="49">
        <v>2.4</v>
      </c>
      <c r="M15" s="50">
        <v>1.2</v>
      </c>
      <c r="N15" s="50">
        <v>0.6</v>
      </c>
      <c r="O15" s="50">
        <v>1.2</v>
      </c>
      <c r="P15" s="50"/>
      <c r="Q15" s="49">
        <v>2.4</v>
      </c>
      <c r="R15" s="50">
        <v>1.2</v>
      </c>
      <c r="S15" s="50">
        <v>0.6</v>
      </c>
      <c r="T15" s="50">
        <v>1.2</v>
      </c>
      <c r="U15" s="50"/>
      <c r="V15" s="51"/>
      <c r="W15" s="52"/>
      <c r="X15" s="48"/>
      <c r="Y15" s="47"/>
      <c r="Z15" s="47"/>
      <c r="AA15" s="47"/>
      <c r="AB15" s="47"/>
      <c r="AC15" s="47"/>
      <c r="AD15" s="53"/>
      <c r="AE15" s="32"/>
      <c r="AF15" s="32"/>
      <c r="AG15" s="32"/>
      <c r="AH15" s="32"/>
      <c r="AI15" s="32"/>
      <c r="AJ15" s="32"/>
    </row>
    <row r="16" spans="1:37" x14ac:dyDescent="0.25">
      <c r="A16" s="32"/>
      <c r="B16" s="111">
        <v>1</v>
      </c>
      <c r="C16" s="112"/>
      <c r="D16" s="113"/>
      <c r="E16" s="114"/>
      <c r="F16" s="54" t="str">
        <f t="shared" ref="F16:F26" si="0">IF(D16&gt;0,(($D$6+$D$7)/2)-D16,"0")</f>
        <v>0</v>
      </c>
      <c r="G16" s="55" t="str">
        <f t="shared" ref="G16:G26" si="1">IF(E16&gt;0,E16-($D$8+$D$9)/2,"0")</f>
        <v>0</v>
      </c>
      <c r="H16" s="56">
        <f t="shared" ref="H16:H35" si="2">4.7665*G16^0.9823</f>
        <v>0</v>
      </c>
      <c r="I16" s="56">
        <f t="shared" ref="I16" si="3">3.4668*F16^1.1197</f>
        <v>0</v>
      </c>
      <c r="J16" s="56">
        <f t="shared" ref="J16:J26" si="4">5.1448*G16^1.0104</f>
        <v>0</v>
      </c>
      <c r="K16" s="56">
        <f t="shared" ref="K16" si="5">2.651*F16^1.1177</f>
        <v>0</v>
      </c>
      <c r="L16" s="132">
        <v>0</v>
      </c>
      <c r="M16" s="114">
        <v>0</v>
      </c>
      <c r="N16" s="114">
        <v>0</v>
      </c>
      <c r="O16" s="114">
        <v>0</v>
      </c>
      <c r="P16" s="56">
        <f t="shared" ref="P16" si="6">L16*2.4+M16*1.2+N16*0.6+O16*1.2</f>
        <v>0</v>
      </c>
      <c r="Q16" s="132">
        <v>0</v>
      </c>
      <c r="R16" s="114">
        <v>0</v>
      </c>
      <c r="S16" s="114">
        <v>0</v>
      </c>
      <c r="T16" s="114">
        <v>0</v>
      </c>
      <c r="U16" s="56">
        <f>Q16*$Q$15+R16*$R$15+S16*$S$15+T16*$T$15</f>
        <v>0</v>
      </c>
      <c r="V16" s="57">
        <f>((P16*H16)+U16*J16)</f>
        <v>0</v>
      </c>
      <c r="W16" s="58">
        <f t="shared" ref="W16:W26" si="7">(P16*I16)+U16*K16</f>
        <v>0</v>
      </c>
      <c r="X16" s="59">
        <f t="shared" ref="X16:X26" si="8">SUM(Q16:T16)+SUM(L16:O16)</f>
        <v>0</v>
      </c>
      <c r="Y16" s="113"/>
      <c r="Z16" s="113"/>
      <c r="AA16" s="60">
        <f t="shared" ref="AA16" si="9">Y16*2</f>
        <v>0</v>
      </c>
      <c r="AB16" s="60">
        <f t="shared" ref="AB16" si="10">(X16-Z16)*2-AA16</f>
        <v>0</v>
      </c>
      <c r="AC16" s="113"/>
      <c r="AD16" s="61">
        <f t="shared" ref="AD16" si="11">AC16*Y16</f>
        <v>0</v>
      </c>
      <c r="AE16" s="32"/>
      <c r="AF16" s="32"/>
      <c r="AG16" s="32"/>
      <c r="AH16" s="32"/>
      <c r="AI16" s="32"/>
      <c r="AJ16" s="32"/>
    </row>
    <row r="17" spans="1:36" x14ac:dyDescent="0.25">
      <c r="A17" s="32"/>
      <c r="B17" s="115">
        <v>2</v>
      </c>
      <c r="C17" s="116"/>
      <c r="D17" s="109"/>
      <c r="E17" s="117"/>
      <c r="F17" s="62" t="str">
        <f t="shared" si="0"/>
        <v>0</v>
      </c>
      <c r="G17" s="33" t="str">
        <f t="shared" si="1"/>
        <v>0</v>
      </c>
      <c r="H17" s="34">
        <f t="shared" si="2"/>
        <v>0</v>
      </c>
      <c r="I17" s="34">
        <f t="shared" ref="I17:I26" si="12">3.4668*F17^1.1197</f>
        <v>0</v>
      </c>
      <c r="J17" s="34">
        <f t="shared" si="4"/>
        <v>0</v>
      </c>
      <c r="K17" s="34">
        <f t="shared" ref="K17:K26" si="13">2.651*F17^1.1177</f>
        <v>0</v>
      </c>
      <c r="L17" s="133">
        <v>0</v>
      </c>
      <c r="M17" s="117">
        <v>0</v>
      </c>
      <c r="N17" s="117">
        <v>0</v>
      </c>
      <c r="O17" s="117">
        <v>0</v>
      </c>
      <c r="P17" s="34">
        <f t="shared" ref="P17:P26" si="14">L17*2.4+M17*1.2+N17*0.6+O17*1.2</f>
        <v>0</v>
      </c>
      <c r="Q17" s="133">
        <v>0</v>
      </c>
      <c r="R17" s="117">
        <v>0</v>
      </c>
      <c r="S17" s="117">
        <v>0</v>
      </c>
      <c r="T17" s="117">
        <v>0</v>
      </c>
      <c r="U17" s="34">
        <f t="shared" ref="U17:U26" si="15">Q17*$Q$15+R17*$R$15+S17*$S$15+T17*$T$15</f>
        <v>0</v>
      </c>
      <c r="V17" s="63">
        <f t="shared" ref="V17:V26" si="16">((P17*H17)+U17*J17)</f>
        <v>0</v>
      </c>
      <c r="W17" s="64">
        <f t="shared" si="7"/>
        <v>0</v>
      </c>
      <c r="X17" s="65">
        <f t="shared" si="8"/>
        <v>0</v>
      </c>
      <c r="Y17" s="109"/>
      <c r="Z17" s="109"/>
      <c r="AA17" s="32">
        <f t="shared" ref="AA17:AA26" si="17">Y17*2</f>
        <v>0</v>
      </c>
      <c r="AB17" s="32">
        <f t="shared" ref="AB17:AB26" si="18">(X17-Z17)*2-AA17</f>
        <v>0</v>
      </c>
      <c r="AC17" s="109"/>
      <c r="AD17" s="39">
        <f t="shared" ref="AD17:AD26" si="19">AC17*Y17</f>
        <v>0</v>
      </c>
      <c r="AE17" s="32"/>
      <c r="AF17" s="32"/>
      <c r="AG17" s="32"/>
      <c r="AH17" s="32"/>
      <c r="AI17" s="32"/>
      <c r="AJ17" s="32"/>
    </row>
    <row r="18" spans="1:36" x14ac:dyDescent="0.25">
      <c r="A18" s="32"/>
      <c r="B18" s="118">
        <v>3</v>
      </c>
      <c r="C18" s="119"/>
      <c r="D18" s="120"/>
      <c r="E18" s="121"/>
      <c r="F18" s="66" t="str">
        <f t="shared" si="0"/>
        <v>0</v>
      </c>
      <c r="G18" s="67" t="str">
        <f t="shared" si="1"/>
        <v>0</v>
      </c>
      <c r="H18" s="68">
        <f t="shared" si="2"/>
        <v>0</v>
      </c>
      <c r="I18" s="68">
        <f t="shared" si="12"/>
        <v>0</v>
      </c>
      <c r="J18" s="68">
        <f t="shared" si="4"/>
        <v>0</v>
      </c>
      <c r="K18" s="68">
        <f t="shared" si="13"/>
        <v>0</v>
      </c>
      <c r="L18" s="134">
        <v>0</v>
      </c>
      <c r="M18" s="121">
        <v>0</v>
      </c>
      <c r="N18" s="121">
        <v>0</v>
      </c>
      <c r="O18" s="121">
        <v>0</v>
      </c>
      <c r="P18" s="68">
        <f t="shared" si="14"/>
        <v>0</v>
      </c>
      <c r="Q18" s="134">
        <v>0</v>
      </c>
      <c r="R18" s="121">
        <v>0</v>
      </c>
      <c r="S18" s="121">
        <v>0</v>
      </c>
      <c r="T18" s="121">
        <v>0</v>
      </c>
      <c r="U18" s="68">
        <f t="shared" si="15"/>
        <v>0</v>
      </c>
      <c r="V18" s="69">
        <f t="shared" si="16"/>
        <v>0</v>
      </c>
      <c r="W18" s="70">
        <f t="shared" si="7"/>
        <v>0</v>
      </c>
      <c r="X18" s="71">
        <f t="shared" si="8"/>
        <v>0</v>
      </c>
      <c r="Y18" s="120"/>
      <c r="Z18" s="120"/>
      <c r="AA18" s="72">
        <f t="shared" si="17"/>
        <v>0</v>
      </c>
      <c r="AB18" s="72">
        <f t="shared" si="18"/>
        <v>0</v>
      </c>
      <c r="AC18" s="120"/>
      <c r="AD18" s="73">
        <f t="shared" si="19"/>
        <v>0</v>
      </c>
      <c r="AE18" s="32"/>
      <c r="AF18" s="32"/>
      <c r="AG18" s="32"/>
      <c r="AH18" s="32"/>
      <c r="AI18" s="32"/>
      <c r="AJ18" s="32"/>
    </row>
    <row r="19" spans="1:36" x14ac:dyDescent="0.25">
      <c r="A19" s="32"/>
      <c r="B19" s="115">
        <v>4</v>
      </c>
      <c r="C19" s="116"/>
      <c r="D19" s="109"/>
      <c r="E19" s="117"/>
      <c r="F19" s="62" t="str">
        <f t="shared" si="0"/>
        <v>0</v>
      </c>
      <c r="G19" s="33" t="str">
        <f t="shared" si="1"/>
        <v>0</v>
      </c>
      <c r="H19" s="34">
        <f t="shared" si="2"/>
        <v>0</v>
      </c>
      <c r="I19" s="34">
        <f t="shared" si="12"/>
        <v>0</v>
      </c>
      <c r="J19" s="34">
        <f t="shared" si="4"/>
        <v>0</v>
      </c>
      <c r="K19" s="34">
        <f t="shared" si="13"/>
        <v>0</v>
      </c>
      <c r="L19" s="133">
        <v>0</v>
      </c>
      <c r="M19" s="117">
        <v>0</v>
      </c>
      <c r="N19" s="117">
        <v>0</v>
      </c>
      <c r="O19" s="117">
        <v>0</v>
      </c>
      <c r="P19" s="34">
        <f t="shared" si="14"/>
        <v>0</v>
      </c>
      <c r="Q19" s="133">
        <v>0</v>
      </c>
      <c r="R19" s="117">
        <v>0</v>
      </c>
      <c r="S19" s="117">
        <v>0</v>
      </c>
      <c r="T19" s="117">
        <v>0</v>
      </c>
      <c r="U19" s="34">
        <f t="shared" si="15"/>
        <v>0</v>
      </c>
      <c r="V19" s="63">
        <f t="shared" si="16"/>
        <v>0</v>
      </c>
      <c r="W19" s="64">
        <f t="shared" si="7"/>
        <v>0</v>
      </c>
      <c r="X19" s="65">
        <f t="shared" si="8"/>
        <v>0</v>
      </c>
      <c r="Y19" s="109"/>
      <c r="Z19" s="109"/>
      <c r="AA19" s="32">
        <f t="shared" si="17"/>
        <v>0</v>
      </c>
      <c r="AB19" s="32">
        <f t="shared" si="18"/>
        <v>0</v>
      </c>
      <c r="AC19" s="109"/>
      <c r="AD19" s="39">
        <f t="shared" si="19"/>
        <v>0</v>
      </c>
      <c r="AE19" s="32"/>
      <c r="AF19" s="32"/>
      <c r="AG19" s="32"/>
      <c r="AH19" s="32"/>
      <c r="AI19" s="32"/>
      <c r="AJ19" s="32"/>
    </row>
    <row r="20" spans="1:36" x14ac:dyDescent="0.25">
      <c r="A20" s="32"/>
      <c r="B20" s="122">
        <v>5</v>
      </c>
      <c r="C20" s="123"/>
      <c r="D20" s="124"/>
      <c r="E20" s="125"/>
      <c r="F20" s="74" t="str">
        <f t="shared" si="0"/>
        <v>0</v>
      </c>
      <c r="G20" s="75" t="str">
        <f t="shared" si="1"/>
        <v>0</v>
      </c>
      <c r="H20" s="76">
        <f t="shared" si="2"/>
        <v>0</v>
      </c>
      <c r="I20" s="76">
        <f t="shared" si="12"/>
        <v>0</v>
      </c>
      <c r="J20" s="76">
        <f t="shared" si="4"/>
        <v>0</v>
      </c>
      <c r="K20" s="76">
        <f t="shared" si="13"/>
        <v>0</v>
      </c>
      <c r="L20" s="135">
        <v>0</v>
      </c>
      <c r="M20" s="125">
        <v>0</v>
      </c>
      <c r="N20" s="125">
        <v>0</v>
      </c>
      <c r="O20" s="125">
        <v>0</v>
      </c>
      <c r="P20" s="76">
        <f t="shared" si="14"/>
        <v>0</v>
      </c>
      <c r="Q20" s="135">
        <v>0</v>
      </c>
      <c r="R20" s="125">
        <v>0</v>
      </c>
      <c r="S20" s="125">
        <v>0</v>
      </c>
      <c r="T20" s="125">
        <v>0</v>
      </c>
      <c r="U20" s="76">
        <f t="shared" si="15"/>
        <v>0</v>
      </c>
      <c r="V20" s="77">
        <f t="shared" si="16"/>
        <v>0</v>
      </c>
      <c r="W20" s="78">
        <f t="shared" si="7"/>
        <v>0</v>
      </c>
      <c r="X20" s="79">
        <f t="shared" si="8"/>
        <v>0</v>
      </c>
      <c r="Y20" s="124"/>
      <c r="Z20" s="124"/>
      <c r="AA20" s="80">
        <f t="shared" si="17"/>
        <v>0</v>
      </c>
      <c r="AB20" s="80">
        <f t="shared" si="18"/>
        <v>0</v>
      </c>
      <c r="AC20" s="124"/>
      <c r="AD20" s="81">
        <f t="shared" si="19"/>
        <v>0</v>
      </c>
      <c r="AE20" s="32"/>
      <c r="AF20" s="32"/>
      <c r="AG20" s="32"/>
      <c r="AH20" s="32"/>
      <c r="AI20" s="32"/>
      <c r="AJ20" s="32"/>
    </row>
    <row r="21" spans="1:36" x14ac:dyDescent="0.25">
      <c r="A21" s="32"/>
      <c r="B21" s="126">
        <v>6</v>
      </c>
      <c r="C21" s="127"/>
      <c r="D21" s="108"/>
      <c r="E21" s="128"/>
      <c r="F21" s="82" t="str">
        <f t="shared" si="0"/>
        <v>0</v>
      </c>
      <c r="G21" s="83" t="str">
        <f t="shared" si="1"/>
        <v>0</v>
      </c>
      <c r="H21" s="84">
        <f t="shared" si="2"/>
        <v>0</v>
      </c>
      <c r="I21" s="84">
        <f t="shared" si="12"/>
        <v>0</v>
      </c>
      <c r="J21" s="84">
        <f t="shared" si="4"/>
        <v>0</v>
      </c>
      <c r="K21" s="84">
        <f t="shared" si="13"/>
        <v>0</v>
      </c>
      <c r="L21" s="136">
        <v>0</v>
      </c>
      <c r="M21" s="128">
        <v>0</v>
      </c>
      <c r="N21" s="128">
        <v>0</v>
      </c>
      <c r="O21" s="128">
        <v>0</v>
      </c>
      <c r="P21" s="84">
        <f t="shared" si="14"/>
        <v>0</v>
      </c>
      <c r="Q21" s="136">
        <v>0</v>
      </c>
      <c r="R21" s="128">
        <v>0</v>
      </c>
      <c r="S21" s="128">
        <v>0</v>
      </c>
      <c r="T21" s="128">
        <v>0</v>
      </c>
      <c r="U21" s="84">
        <f t="shared" si="15"/>
        <v>0</v>
      </c>
      <c r="V21" s="85">
        <f t="shared" si="16"/>
        <v>0</v>
      </c>
      <c r="W21" s="86">
        <f t="shared" si="7"/>
        <v>0</v>
      </c>
      <c r="X21" s="87">
        <f t="shared" si="8"/>
        <v>0</v>
      </c>
      <c r="Y21" s="108"/>
      <c r="Z21" s="108"/>
      <c r="AA21" s="36">
        <f t="shared" si="17"/>
        <v>0</v>
      </c>
      <c r="AB21" s="36">
        <f t="shared" si="18"/>
        <v>0</v>
      </c>
      <c r="AC21" s="108"/>
      <c r="AD21" s="37">
        <f t="shared" si="19"/>
        <v>0</v>
      </c>
      <c r="AE21" s="32"/>
      <c r="AF21" s="32"/>
      <c r="AG21" s="32"/>
      <c r="AH21" s="32"/>
      <c r="AI21" s="32"/>
      <c r="AJ21" s="32"/>
    </row>
    <row r="22" spans="1:36" x14ac:dyDescent="0.25">
      <c r="A22" s="32"/>
      <c r="B22" s="118">
        <v>7</v>
      </c>
      <c r="C22" s="119"/>
      <c r="D22" s="120"/>
      <c r="E22" s="121"/>
      <c r="F22" s="66" t="str">
        <f t="shared" si="0"/>
        <v>0</v>
      </c>
      <c r="G22" s="67" t="str">
        <f t="shared" si="1"/>
        <v>0</v>
      </c>
      <c r="H22" s="68">
        <f t="shared" si="2"/>
        <v>0</v>
      </c>
      <c r="I22" s="68">
        <f t="shared" si="12"/>
        <v>0</v>
      </c>
      <c r="J22" s="68">
        <f t="shared" si="4"/>
        <v>0</v>
      </c>
      <c r="K22" s="68">
        <f t="shared" si="13"/>
        <v>0</v>
      </c>
      <c r="L22" s="134">
        <v>0</v>
      </c>
      <c r="M22" s="121">
        <v>0</v>
      </c>
      <c r="N22" s="121">
        <v>0</v>
      </c>
      <c r="O22" s="121">
        <v>0</v>
      </c>
      <c r="P22" s="68">
        <f t="shared" si="14"/>
        <v>0</v>
      </c>
      <c r="Q22" s="134">
        <v>0</v>
      </c>
      <c r="R22" s="121">
        <v>0</v>
      </c>
      <c r="S22" s="121">
        <v>0</v>
      </c>
      <c r="T22" s="121">
        <v>0</v>
      </c>
      <c r="U22" s="68">
        <f t="shared" si="15"/>
        <v>0</v>
      </c>
      <c r="V22" s="69">
        <f t="shared" si="16"/>
        <v>0</v>
      </c>
      <c r="W22" s="70">
        <f t="shared" si="7"/>
        <v>0</v>
      </c>
      <c r="X22" s="71">
        <f t="shared" si="8"/>
        <v>0</v>
      </c>
      <c r="Y22" s="120"/>
      <c r="Z22" s="120"/>
      <c r="AA22" s="72">
        <f t="shared" si="17"/>
        <v>0</v>
      </c>
      <c r="AB22" s="72">
        <f t="shared" si="18"/>
        <v>0</v>
      </c>
      <c r="AC22" s="120"/>
      <c r="AD22" s="73">
        <f t="shared" si="19"/>
        <v>0</v>
      </c>
      <c r="AE22" s="32"/>
      <c r="AF22" s="32"/>
      <c r="AG22" s="32"/>
      <c r="AH22" s="32"/>
      <c r="AI22" s="32"/>
      <c r="AJ22" s="32"/>
    </row>
    <row r="23" spans="1:36" x14ac:dyDescent="0.25">
      <c r="A23" s="32"/>
      <c r="B23" s="115">
        <v>8</v>
      </c>
      <c r="C23" s="116"/>
      <c r="D23" s="109"/>
      <c r="E23" s="117"/>
      <c r="F23" s="62" t="str">
        <f t="shared" si="0"/>
        <v>0</v>
      </c>
      <c r="G23" s="33" t="str">
        <f t="shared" si="1"/>
        <v>0</v>
      </c>
      <c r="H23" s="34">
        <f t="shared" si="2"/>
        <v>0</v>
      </c>
      <c r="I23" s="34">
        <f t="shared" si="12"/>
        <v>0</v>
      </c>
      <c r="J23" s="34">
        <f t="shared" si="4"/>
        <v>0</v>
      </c>
      <c r="K23" s="34">
        <f t="shared" si="13"/>
        <v>0</v>
      </c>
      <c r="L23" s="133">
        <v>0</v>
      </c>
      <c r="M23" s="117">
        <v>0</v>
      </c>
      <c r="N23" s="117">
        <v>0</v>
      </c>
      <c r="O23" s="117">
        <v>0</v>
      </c>
      <c r="P23" s="34">
        <f t="shared" si="14"/>
        <v>0</v>
      </c>
      <c r="Q23" s="133">
        <v>0</v>
      </c>
      <c r="R23" s="117">
        <v>0</v>
      </c>
      <c r="S23" s="117">
        <v>0</v>
      </c>
      <c r="T23" s="117">
        <v>0</v>
      </c>
      <c r="U23" s="34">
        <f t="shared" si="15"/>
        <v>0</v>
      </c>
      <c r="V23" s="63">
        <f t="shared" si="16"/>
        <v>0</v>
      </c>
      <c r="W23" s="64">
        <f t="shared" si="7"/>
        <v>0</v>
      </c>
      <c r="X23" s="65">
        <f t="shared" si="8"/>
        <v>0</v>
      </c>
      <c r="Y23" s="109"/>
      <c r="Z23" s="109"/>
      <c r="AA23" s="32">
        <f t="shared" si="17"/>
        <v>0</v>
      </c>
      <c r="AB23" s="32">
        <f t="shared" si="18"/>
        <v>0</v>
      </c>
      <c r="AC23" s="109"/>
      <c r="AD23" s="39">
        <f t="shared" si="19"/>
        <v>0</v>
      </c>
      <c r="AE23" s="32"/>
      <c r="AF23" s="32"/>
      <c r="AG23" s="32"/>
      <c r="AH23" s="32"/>
      <c r="AI23" s="32"/>
      <c r="AJ23" s="32"/>
    </row>
    <row r="24" spans="1:36" x14ac:dyDescent="0.25">
      <c r="A24" s="32"/>
      <c r="B24" s="118">
        <v>9</v>
      </c>
      <c r="C24" s="119"/>
      <c r="D24" s="120"/>
      <c r="E24" s="121"/>
      <c r="F24" s="66" t="str">
        <f t="shared" si="0"/>
        <v>0</v>
      </c>
      <c r="G24" s="67" t="str">
        <f t="shared" si="1"/>
        <v>0</v>
      </c>
      <c r="H24" s="68">
        <f t="shared" si="2"/>
        <v>0</v>
      </c>
      <c r="I24" s="68">
        <f t="shared" si="12"/>
        <v>0</v>
      </c>
      <c r="J24" s="68">
        <f t="shared" si="4"/>
        <v>0</v>
      </c>
      <c r="K24" s="68">
        <f t="shared" si="13"/>
        <v>0</v>
      </c>
      <c r="L24" s="134">
        <v>0</v>
      </c>
      <c r="M24" s="121">
        <v>0</v>
      </c>
      <c r="N24" s="121">
        <v>0</v>
      </c>
      <c r="O24" s="121">
        <v>0</v>
      </c>
      <c r="P24" s="68">
        <f t="shared" si="14"/>
        <v>0</v>
      </c>
      <c r="Q24" s="134">
        <v>0</v>
      </c>
      <c r="R24" s="121">
        <v>0</v>
      </c>
      <c r="S24" s="121">
        <v>0</v>
      </c>
      <c r="T24" s="121">
        <v>0</v>
      </c>
      <c r="U24" s="68">
        <f t="shared" si="15"/>
        <v>0</v>
      </c>
      <c r="V24" s="69">
        <f t="shared" si="16"/>
        <v>0</v>
      </c>
      <c r="W24" s="70">
        <f t="shared" si="7"/>
        <v>0</v>
      </c>
      <c r="X24" s="71">
        <f t="shared" si="8"/>
        <v>0</v>
      </c>
      <c r="Y24" s="120"/>
      <c r="Z24" s="120"/>
      <c r="AA24" s="72">
        <f t="shared" si="17"/>
        <v>0</v>
      </c>
      <c r="AB24" s="72">
        <f t="shared" si="18"/>
        <v>0</v>
      </c>
      <c r="AC24" s="120"/>
      <c r="AD24" s="73">
        <f t="shared" si="19"/>
        <v>0</v>
      </c>
      <c r="AE24" s="32"/>
      <c r="AF24" s="32"/>
      <c r="AG24" s="32"/>
      <c r="AH24" s="32"/>
      <c r="AI24" s="32"/>
      <c r="AJ24" s="32"/>
    </row>
    <row r="25" spans="1:36" x14ac:dyDescent="0.25">
      <c r="A25" s="32"/>
      <c r="B25" s="129">
        <v>10</v>
      </c>
      <c r="C25" s="130"/>
      <c r="D25" s="110"/>
      <c r="E25" s="131"/>
      <c r="F25" s="45" t="str">
        <f t="shared" si="0"/>
        <v>0</v>
      </c>
      <c r="G25" s="43" t="str">
        <f t="shared" si="1"/>
        <v>0</v>
      </c>
      <c r="H25" s="42">
        <f t="shared" si="2"/>
        <v>0</v>
      </c>
      <c r="I25" s="42">
        <f t="shared" si="12"/>
        <v>0</v>
      </c>
      <c r="J25" s="42">
        <f t="shared" si="4"/>
        <v>0</v>
      </c>
      <c r="K25" s="42">
        <f t="shared" si="13"/>
        <v>0</v>
      </c>
      <c r="L25" s="137">
        <v>0</v>
      </c>
      <c r="M25" s="131">
        <v>0</v>
      </c>
      <c r="N25" s="131">
        <v>0</v>
      </c>
      <c r="O25" s="131">
        <v>0</v>
      </c>
      <c r="P25" s="42">
        <f t="shared" si="14"/>
        <v>0</v>
      </c>
      <c r="Q25" s="137">
        <v>0</v>
      </c>
      <c r="R25" s="131">
        <v>0</v>
      </c>
      <c r="S25" s="131">
        <v>0</v>
      </c>
      <c r="T25" s="131">
        <v>0</v>
      </c>
      <c r="U25" s="42">
        <f t="shared" si="15"/>
        <v>0</v>
      </c>
      <c r="V25" s="88">
        <f t="shared" si="16"/>
        <v>0</v>
      </c>
      <c r="W25" s="89">
        <f t="shared" si="7"/>
        <v>0</v>
      </c>
      <c r="X25" s="90">
        <f t="shared" si="8"/>
        <v>0</v>
      </c>
      <c r="Y25" s="110"/>
      <c r="Z25" s="110"/>
      <c r="AA25" s="41">
        <f t="shared" si="17"/>
        <v>0</v>
      </c>
      <c r="AB25" s="41">
        <f t="shared" si="18"/>
        <v>0</v>
      </c>
      <c r="AC25" s="110"/>
      <c r="AD25" s="44">
        <f t="shared" si="19"/>
        <v>0</v>
      </c>
      <c r="AE25" s="32"/>
      <c r="AF25" s="32"/>
      <c r="AG25" s="32"/>
      <c r="AH25" s="32"/>
      <c r="AI25" s="32"/>
      <c r="AJ25" s="32"/>
    </row>
    <row r="26" spans="1:36" x14ac:dyDescent="0.25">
      <c r="A26" s="32"/>
      <c r="B26" s="111">
        <v>11</v>
      </c>
      <c r="C26" s="112"/>
      <c r="D26" s="113"/>
      <c r="E26" s="114"/>
      <c r="F26" s="54" t="str">
        <f t="shared" si="0"/>
        <v>0</v>
      </c>
      <c r="G26" s="55" t="str">
        <f t="shared" si="1"/>
        <v>0</v>
      </c>
      <c r="H26" s="56">
        <f t="shared" si="2"/>
        <v>0</v>
      </c>
      <c r="I26" s="56">
        <f t="shared" si="12"/>
        <v>0</v>
      </c>
      <c r="J26" s="56">
        <f t="shared" si="4"/>
        <v>0</v>
      </c>
      <c r="K26" s="56">
        <f t="shared" si="13"/>
        <v>0</v>
      </c>
      <c r="L26" s="132">
        <v>0</v>
      </c>
      <c r="M26" s="114">
        <v>0</v>
      </c>
      <c r="N26" s="114">
        <v>0</v>
      </c>
      <c r="O26" s="114">
        <v>0</v>
      </c>
      <c r="P26" s="56">
        <f t="shared" si="14"/>
        <v>0</v>
      </c>
      <c r="Q26" s="132">
        <v>0</v>
      </c>
      <c r="R26" s="114">
        <v>0</v>
      </c>
      <c r="S26" s="114">
        <v>0</v>
      </c>
      <c r="T26" s="114">
        <v>0</v>
      </c>
      <c r="U26" s="56">
        <f t="shared" si="15"/>
        <v>0</v>
      </c>
      <c r="V26" s="57">
        <f t="shared" si="16"/>
        <v>0</v>
      </c>
      <c r="W26" s="58">
        <f t="shared" si="7"/>
        <v>0</v>
      </c>
      <c r="X26" s="59">
        <f t="shared" si="8"/>
        <v>0</v>
      </c>
      <c r="Y26" s="113"/>
      <c r="Z26" s="113"/>
      <c r="AA26" s="60">
        <f t="shared" si="17"/>
        <v>0</v>
      </c>
      <c r="AB26" s="60">
        <f t="shared" si="18"/>
        <v>0</v>
      </c>
      <c r="AC26" s="113"/>
      <c r="AD26" s="61">
        <f t="shared" si="19"/>
        <v>0</v>
      </c>
      <c r="AE26" s="32"/>
      <c r="AF26" s="32"/>
      <c r="AG26" s="32"/>
      <c r="AH26" s="32"/>
      <c r="AI26" s="32"/>
      <c r="AJ26" s="32"/>
    </row>
    <row r="27" spans="1:36" x14ac:dyDescent="0.25">
      <c r="A27" s="32"/>
      <c r="B27" s="115">
        <v>12</v>
      </c>
      <c r="C27" s="116"/>
      <c r="D27" s="109"/>
      <c r="E27" s="117"/>
      <c r="F27" s="62" t="str">
        <f t="shared" ref="F27:F35" si="20">IF(D27&gt;0,(($D$6+$D$7)/2)-D27,"0")</f>
        <v>0</v>
      </c>
      <c r="G27" s="33" t="str">
        <f t="shared" ref="G27:G35" si="21">IF(E27&gt;0,E27-($D$8+$D$9)/2,"0")</f>
        <v>0</v>
      </c>
      <c r="H27" s="34">
        <f t="shared" si="2"/>
        <v>0</v>
      </c>
      <c r="I27" s="34">
        <f t="shared" ref="I27:I35" si="22">3.4668*F27^1.1197</f>
        <v>0</v>
      </c>
      <c r="J27" s="34">
        <f t="shared" ref="J27:J35" si="23">5.1448*G27^1.0104</f>
        <v>0</v>
      </c>
      <c r="K27" s="34">
        <f t="shared" ref="K27:K35" si="24">2.651*F27^1.1177</f>
        <v>0</v>
      </c>
      <c r="L27" s="133">
        <v>0</v>
      </c>
      <c r="M27" s="117">
        <v>0</v>
      </c>
      <c r="N27" s="117">
        <v>0</v>
      </c>
      <c r="O27" s="117">
        <v>0</v>
      </c>
      <c r="P27" s="34">
        <f t="shared" ref="P27:P35" si="25">L27*2.4+M27*1.2+N27*0.6+O27*1.2</f>
        <v>0</v>
      </c>
      <c r="Q27" s="133">
        <v>0</v>
      </c>
      <c r="R27" s="117">
        <v>0</v>
      </c>
      <c r="S27" s="117">
        <v>0</v>
      </c>
      <c r="T27" s="117">
        <v>0</v>
      </c>
      <c r="U27" s="34">
        <f t="shared" ref="U27:U35" si="26">Q27*$Q$15+R27*$R$15+S27*$S$15+T27*$T$15</f>
        <v>0</v>
      </c>
      <c r="V27" s="63">
        <f t="shared" ref="V27:V35" si="27">((P27*H27)+U27*J27)</f>
        <v>0</v>
      </c>
      <c r="W27" s="64">
        <f t="shared" ref="W27:W35" si="28">(P27*I27)+U27*K27</f>
        <v>0</v>
      </c>
      <c r="X27" s="65">
        <f t="shared" ref="X27:X35" si="29">SUM(Q27:T27)+SUM(L27:O27)</f>
        <v>0</v>
      </c>
      <c r="Y27" s="109"/>
      <c r="Z27" s="109"/>
      <c r="AA27" s="32">
        <f t="shared" ref="AA27:AA35" si="30">Y27*2</f>
        <v>0</v>
      </c>
      <c r="AB27" s="32">
        <f t="shared" ref="AB27:AB35" si="31">(X27-Z27)*2-AA27</f>
        <v>0</v>
      </c>
      <c r="AC27" s="109"/>
      <c r="AD27" s="39">
        <f t="shared" ref="AD27:AD35" si="32">AC27*Y27</f>
        <v>0</v>
      </c>
      <c r="AE27" s="32"/>
      <c r="AF27" s="32"/>
      <c r="AG27" s="32"/>
      <c r="AH27" s="32"/>
      <c r="AI27" s="32"/>
      <c r="AJ27" s="32"/>
    </row>
    <row r="28" spans="1:36" x14ac:dyDescent="0.25">
      <c r="A28" s="32"/>
      <c r="B28" s="118">
        <v>13</v>
      </c>
      <c r="C28" s="119"/>
      <c r="D28" s="120"/>
      <c r="E28" s="121"/>
      <c r="F28" s="66" t="str">
        <f t="shared" si="20"/>
        <v>0</v>
      </c>
      <c r="G28" s="67" t="str">
        <f t="shared" si="21"/>
        <v>0</v>
      </c>
      <c r="H28" s="68">
        <f t="shared" si="2"/>
        <v>0</v>
      </c>
      <c r="I28" s="68">
        <f t="shared" si="22"/>
        <v>0</v>
      </c>
      <c r="J28" s="68">
        <f t="shared" si="23"/>
        <v>0</v>
      </c>
      <c r="K28" s="68">
        <f t="shared" si="24"/>
        <v>0</v>
      </c>
      <c r="L28" s="134">
        <v>0</v>
      </c>
      <c r="M28" s="121">
        <v>0</v>
      </c>
      <c r="N28" s="121">
        <v>0</v>
      </c>
      <c r="O28" s="121">
        <v>0</v>
      </c>
      <c r="P28" s="68">
        <f t="shared" si="25"/>
        <v>0</v>
      </c>
      <c r="Q28" s="134">
        <v>0</v>
      </c>
      <c r="R28" s="121">
        <v>0</v>
      </c>
      <c r="S28" s="121">
        <v>0</v>
      </c>
      <c r="T28" s="121">
        <v>0</v>
      </c>
      <c r="U28" s="68">
        <f t="shared" si="26"/>
        <v>0</v>
      </c>
      <c r="V28" s="69">
        <f t="shared" si="27"/>
        <v>0</v>
      </c>
      <c r="W28" s="70">
        <f t="shared" si="28"/>
        <v>0</v>
      </c>
      <c r="X28" s="71">
        <f t="shared" si="29"/>
        <v>0</v>
      </c>
      <c r="Y28" s="120"/>
      <c r="Z28" s="120"/>
      <c r="AA28" s="72">
        <f t="shared" si="30"/>
        <v>0</v>
      </c>
      <c r="AB28" s="72">
        <f t="shared" si="31"/>
        <v>0</v>
      </c>
      <c r="AC28" s="120"/>
      <c r="AD28" s="73">
        <f t="shared" si="32"/>
        <v>0</v>
      </c>
      <c r="AE28" s="32"/>
      <c r="AF28" s="32"/>
      <c r="AG28" s="32"/>
      <c r="AH28" s="32"/>
      <c r="AI28" s="32"/>
      <c r="AJ28" s="32"/>
    </row>
    <row r="29" spans="1:36" x14ac:dyDescent="0.25">
      <c r="A29" s="32"/>
      <c r="B29" s="115">
        <v>14</v>
      </c>
      <c r="C29" s="116"/>
      <c r="D29" s="109"/>
      <c r="E29" s="117"/>
      <c r="F29" s="62" t="str">
        <f t="shared" si="20"/>
        <v>0</v>
      </c>
      <c r="G29" s="33" t="str">
        <f t="shared" si="21"/>
        <v>0</v>
      </c>
      <c r="H29" s="34">
        <f t="shared" si="2"/>
        <v>0</v>
      </c>
      <c r="I29" s="34">
        <f t="shared" si="22"/>
        <v>0</v>
      </c>
      <c r="J29" s="34">
        <f t="shared" si="23"/>
        <v>0</v>
      </c>
      <c r="K29" s="34">
        <f t="shared" si="24"/>
        <v>0</v>
      </c>
      <c r="L29" s="133">
        <v>0</v>
      </c>
      <c r="M29" s="117">
        <v>0</v>
      </c>
      <c r="N29" s="117">
        <v>0</v>
      </c>
      <c r="O29" s="117">
        <v>0</v>
      </c>
      <c r="P29" s="34">
        <f t="shared" si="25"/>
        <v>0</v>
      </c>
      <c r="Q29" s="133">
        <v>0</v>
      </c>
      <c r="R29" s="117">
        <v>0</v>
      </c>
      <c r="S29" s="117">
        <v>0</v>
      </c>
      <c r="T29" s="117">
        <v>0</v>
      </c>
      <c r="U29" s="34">
        <f t="shared" si="26"/>
        <v>0</v>
      </c>
      <c r="V29" s="63">
        <f t="shared" si="27"/>
        <v>0</v>
      </c>
      <c r="W29" s="64">
        <f t="shared" si="28"/>
        <v>0</v>
      </c>
      <c r="X29" s="65">
        <f t="shared" si="29"/>
        <v>0</v>
      </c>
      <c r="Y29" s="109"/>
      <c r="Z29" s="109"/>
      <c r="AA29" s="32">
        <f t="shared" si="30"/>
        <v>0</v>
      </c>
      <c r="AB29" s="32">
        <f t="shared" si="31"/>
        <v>0</v>
      </c>
      <c r="AC29" s="109"/>
      <c r="AD29" s="39">
        <f t="shared" si="32"/>
        <v>0</v>
      </c>
      <c r="AE29" s="32"/>
      <c r="AF29" s="32"/>
      <c r="AG29" s="32"/>
      <c r="AH29" s="32"/>
      <c r="AI29" s="32"/>
      <c r="AJ29" s="32"/>
    </row>
    <row r="30" spans="1:36" x14ac:dyDescent="0.25">
      <c r="A30" s="32"/>
      <c r="B30" s="122">
        <v>15</v>
      </c>
      <c r="C30" s="123"/>
      <c r="D30" s="124"/>
      <c r="E30" s="125"/>
      <c r="F30" s="74" t="str">
        <f t="shared" si="20"/>
        <v>0</v>
      </c>
      <c r="G30" s="75" t="str">
        <f t="shared" si="21"/>
        <v>0</v>
      </c>
      <c r="H30" s="76">
        <f t="shared" si="2"/>
        <v>0</v>
      </c>
      <c r="I30" s="76">
        <f t="shared" si="22"/>
        <v>0</v>
      </c>
      <c r="J30" s="76">
        <f t="shared" si="23"/>
        <v>0</v>
      </c>
      <c r="K30" s="76">
        <f t="shared" si="24"/>
        <v>0</v>
      </c>
      <c r="L30" s="135">
        <v>0</v>
      </c>
      <c r="M30" s="125">
        <v>0</v>
      </c>
      <c r="N30" s="125">
        <v>0</v>
      </c>
      <c r="O30" s="125">
        <v>0</v>
      </c>
      <c r="P30" s="76">
        <f t="shared" si="25"/>
        <v>0</v>
      </c>
      <c r="Q30" s="135">
        <v>0</v>
      </c>
      <c r="R30" s="125">
        <v>0</v>
      </c>
      <c r="S30" s="125">
        <v>0</v>
      </c>
      <c r="T30" s="125">
        <v>0</v>
      </c>
      <c r="U30" s="76">
        <f t="shared" si="26"/>
        <v>0</v>
      </c>
      <c r="V30" s="77">
        <f t="shared" si="27"/>
        <v>0</v>
      </c>
      <c r="W30" s="78">
        <f t="shared" si="28"/>
        <v>0</v>
      </c>
      <c r="X30" s="79">
        <f t="shared" si="29"/>
        <v>0</v>
      </c>
      <c r="Y30" s="124"/>
      <c r="Z30" s="124"/>
      <c r="AA30" s="80">
        <f t="shared" si="30"/>
        <v>0</v>
      </c>
      <c r="AB30" s="80">
        <f t="shared" si="31"/>
        <v>0</v>
      </c>
      <c r="AC30" s="124"/>
      <c r="AD30" s="81">
        <f t="shared" si="32"/>
        <v>0</v>
      </c>
      <c r="AE30" s="32"/>
      <c r="AF30" s="32"/>
      <c r="AG30" s="32"/>
      <c r="AH30" s="32"/>
      <c r="AI30" s="32"/>
      <c r="AJ30" s="32"/>
    </row>
    <row r="31" spans="1:36" x14ac:dyDescent="0.25">
      <c r="A31" s="32"/>
      <c r="B31" s="126">
        <v>16</v>
      </c>
      <c r="C31" s="127"/>
      <c r="D31" s="108"/>
      <c r="E31" s="128"/>
      <c r="F31" s="82" t="str">
        <f t="shared" si="20"/>
        <v>0</v>
      </c>
      <c r="G31" s="83" t="str">
        <f t="shared" si="21"/>
        <v>0</v>
      </c>
      <c r="H31" s="84">
        <f t="shared" si="2"/>
        <v>0</v>
      </c>
      <c r="I31" s="84">
        <f t="shared" si="22"/>
        <v>0</v>
      </c>
      <c r="J31" s="84">
        <f t="shared" si="23"/>
        <v>0</v>
      </c>
      <c r="K31" s="84">
        <f t="shared" si="24"/>
        <v>0</v>
      </c>
      <c r="L31" s="136">
        <v>0</v>
      </c>
      <c r="M31" s="128">
        <v>0</v>
      </c>
      <c r="N31" s="128">
        <v>0</v>
      </c>
      <c r="O31" s="128">
        <v>0</v>
      </c>
      <c r="P31" s="84">
        <f t="shared" si="25"/>
        <v>0</v>
      </c>
      <c r="Q31" s="136">
        <v>0</v>
      </c>
      <c r="R31" s="128">
        <v>0</v>
      </c>
      <c r="S31" s="128">
        <v>0</v>
      </c>
      <c r="T31" s="128">
        <v>0</v>
      </c>
      <c r="U31" s="84">
        <f t="shared" si="26"/>
        <v>0</v>
      </c>
      <c r="V31" s="85">
        <f t="shared" si="27"/>
        <v>0</v>
      </c>
      <c r="W31" s="86">
        <f t="shared" si="28"/>
        <v>0</v>
      </c>
      <c r="X31" s="87">
        <f t="shared" si="29"/>
        <v>0</v>
      </c>
      <c r="Y31" s="108"/>
      <c r="Z31" s="108"/>
      <c r="AA31" s="36">
        <f t="shared" si="30"/>
        <v>0</v>
      </c>
      <c r="AB31" s="36">
        <f t="shared" si="31"/>
        <v>0</v>
      </c>
      <c r="AC31" s="108"/>
      <c r="AD31" s="37">
        <f t="shared" si="32"/>
        <v>0</v>
      </c>
      <c r="AE31" s="32"/>
      <c r="AF31" s="32"/>
      <c r="AG31" s="32"/>
      <c r="AH31" s="32"/>
      <c r="AI31" s="32"/>
      <c r="AJ31" s="32"/>
    </row>
    <row r="32" spans="1:36" x14ac:dyDescent="0.25">
      <c r="A32" s="32"/>
      <c r="B32" s="118">
        <v>17</v>
      </c>
      <c r="C32" s="119"/>
      <c r="D32" s="120"/>
      <c r="E32" s="121"/>
      <c r="F32" s="66" t="str">
        <f t="shared" si="20"/>
        <v>0</v>
      </c>
      <c r="G32" s="67" t="str">
        <f t="shared" si="21"/>
        <v>0</v>
      </c>
      <c r="H32" s="68">
        <f t="shared" si="2"/>
        <v>0</v>
      </c>
      <c r="I32" s="68">
        <f t="shared" si="22"/>
        <v>0</v>
      </c>
      <c r="J32" s="68">
        <f t="shared" si="23"/>
        <v>0</v>
      </c>
      <c r="K32" s="68">
        <f t="shared" si="24"/>
        <v>0</v>
      </c>
      <c r="L32" s="134">
        <v>0</v>
      </c>
      <c r="M32" s="121">
        <v>0</v>
      </c>
      <c r="N32" s="121">
        <v>0</v>
      </c>
      <c r="O32" s="121">
        <v>0</v>
      </c>
      <c r="P32" s="68">
        <f t="shared" si="25"/>
        <v>0</v>
      </c>
      <c r="Q32" s="134">
        <v>0</v>
      </c>
      <c r="R32" s="121">
        <v>0</v>
      </c>
      <c r="S32" s="121">
        <v>0</v>
      </c>
      <c r="T32" s="121">
        <v>0</v>
      </c>
      <c r="U32" s="68">
        <f t="shared" si="26"/>
        <v>0</v>
      </c>
      <c r="V32" s="69">
        <f t="shared" si="27"/>
        <v>0</v>
      </c>
      <c r="W32" s="70">
        <f t="shared" si="28"/>
        <v>0</v>
      </c>
      <c r="X32" s="71">
        <f t="shared" si="29"/>
        <v>0</v>
      </c>
      <c r="Y32" s="120"/>
      <c r="Z32" s="120"/>
      <c r="AA32" s="72">
        <f t="shared" si="30"/>
        <v>0</v>
      </c>
      <c r="AB32" s="72">
        <f t="shared" si="31"/>
        <v>0</v>
      </c>
      <c r="AC32" s="120"/>
      <c r="AD32" s="73">
        <f t="shared" si="32"/>
        <v>0</v>
      </c>
      <c r="AE32" s="32"/>
      <c r="AF32" s="32"/>
      <c r="AG32" s="32"/>
      <c r="AH32" s="32"/>
      <c r="AI32" s="32"/>
      <c r="AJ32" s="32"/>
    </row>
    <row r="33" spans="1:36" x14ac:dyDescent="0.25">
      <c r="A33" s="32"/>
      <c r="B33" s="115">
        <v>18</v>
      </c>
      <c r="C33" s="116"/>
      <c r="D33" s="109"/>
      <c r="E33" s="117"/>
      <c r="F33" s="62" t="str">
        <f t="shared" si="20"/>
        <v>0</v>
      </c>
      <c r="G33" s="33" t="str">
        <f t="shared" si="21"/>
        <v>0</v>
      </c>
      <c r="H33" s="34">
        <f t="shared" si="2"/>
        <v>0</v>
      </c>
      <c r="I33" s="34">
        <f t="shared" si="22"/>
        <v>0</v>
      </c>
      <c r="J33" s="34">
        <f t="shared" si="23"/>
        <v>0</v>
      </c>
      <c r="K33" s="34">
        <f t="shared" si="24"/>
        <v>0</v>
      </c>
      <c r="L33" s="133">
        <v>0</v>
      </c>
      <c r="M33" s="117">
        <v>0</v>
      </c>
      <c r="N33" s="117">
        <v>0</v>
      </c>
      <c r="O33" s="117">
        <v>0</v>
      </c>
      <c r="P33" s="34">
        <f t="shared" si="25"/>
        <v>0</v>
      </c>
      <c r="Q33" s="133">
        <v>0</v>
      </c>
      <c r="R33" s="117">
        <v>0</v>
      </c>
      <c r="S33" s="117">
        <v>0</v>
      </c>
      <c r="T33" s="117">
        <v>0</v>
      </c>
      <c r="U33" s="34">
        <f t="shared" si="26"/>
        <v>0</v>
      </c>
      <c r="V33" s="63">
        <f t="shared" si="27"/>
        <v>0</v>
      </c>
      <c r="W33" s="64">
        <f t="shared" si="28"/>
        <v>0</v>
      </c>
      <c r="X33" s="65">
        <f t="shared" si="29"/>
        <v>0</v>
      </c>
      <c r="Y33" s="109"/>
      <c r="Z33" s="109"/>
      <c r="AA33" s="32">
        <f t="shared" si="30"/>
        <v>0</v>
      </c>
      <c r="AB33" s="32">
        <f t="shared" si="31"/>
        <v>0</v>
      </c>
      <c r="AC33" s="109"/>
      <c r="AD33" s="39">
        <f t="shared" si="32"/>
        <v>0</v>
      </c>
      <c r="AE33" s="32"/>
      <c r="AF33" s="32"/>
      <c r="AG33" s="32"/>
      <c r="AH33" s="32"/>
      <c r="AI33" s="32"/>
      <c r="AJ33" s="32"/>
    </row>
    <row r="34" spans="1:36" x14ac:dyDescent="0.25">
      <c r="A34" s="32"/>
      <c r="B34" s="118">
        <v>19</v>
      </c>
      <c r="C34" s="119"/>
      <c r="D34" s="120"/>
      <c r="E34" s="121"/>
      <c r="F34" s="66" t="str">
        <f t="shared" si="20"/>
        <v>0</v>
      </c>
      <c r="G34" s="67" t="str">
        <f t="shared" si="21"/>
        <v>0</v>
      </c>
      <c r="H34" s="68">
        <f t="shared" si="2"/>
        <v>0</v>
      </c>
      <c r="I34" s="68">
        <f t="shared" si="22"/>
        <v>0</v>
      </c>
      <c r="J34" s="68">
        <f t="shared" si="23"/>
        <v>0</v>
      </c>
      <c r="K34" s="68">
        <f t="shared" si="24"/>
        <v>0</v>
      </c>
      <c r="L34" s="134">
        <v>0</v>
      </c>
      <c r="M34" s="121">
        <v>0</v>
      </c>
      <c r="N34" s="121">
        <v>0</v>
      </c>
      <c r="O34" s="121">
        <v>0</v>
      </c>
      <c r="P34" s="68">
        <f t="shared" si="25"/>
        <v>0</v>
      </c>
      <c r="Q34" s="134">
        <v>0</v>
      </c>
      <c r="R34" s="121">
        <v>0</v>
      </c>
      <c r="S34" s="121">
        <v>0</v>
      </c>
      <c r="T34" s="121">
        <v>0</v>
      </c>
      <c r="U34" s="68">
        <f t="shared" si="26"/>
        <v>0</v>
      </c>
      <c r="V34" s="69">
        <f t="shared" si="27"/>
        <v>0</v>
      </c>
      <c r="W34" s="70">
        <f t="shared" si="28"/>
        <v>0</v>
      </c>
      <c r="X34" s="71">
        <f t="shared" si="29"/>
        <v>0</v>
      </c>
      <c r="Y34" s="120"/>
      <c r="Z34" s="120"/>
      <c r="AA34" s="72">
        <f t="shared" si="30"/>
        <v>0</v>
      </c>
      <c r="AB34" s="72">
        <f t="shared" si="31"/>
        <v>0</v>
      </c>
      <c r="AC34" s="120"/>
      <c r="AD34" s="73">
        <f t="shared" si="32"/>
        <v>0</v>
      </c>
      <c r="AE34" s="32"/>
      <c r="AF34" s="32"/>
      <c r="AG34" s="32"/>
      <c r="AH34" s="32"/>
      <c r="AI34" s="32"/>
      <c r="AJ34" s="32"/>
    </row>
    <row r="35" spans="1:36" x14ac:dyDescent="0.25">
      <c r="A35" s="32"/>
      <c r="B35" s="129">
        <v>20</v>
      </c>
      <c r="C35" s="130"/>
      <c r="D35" s="110"/>
      <c r="E35" s="131"/>
      <c r="F35" s="45" t="str">
        <f t="shared" si="20"/>
        <v>0</v>
      </c>
      <c r="G35" s="43" t="str">
        <f t="shared" si="21"/>
        <v>0</v>
      </c>
      <c r="H35" s="42">
        <f t="shared" si="2"/>
        <v>0</v>
      </c>
      <c r="I35" s="42">
        <f t="shared" si="22"/>
        <v>0</v>
      </c>
      <c r="J35" s="42">
        <f t="shared" si="23"/>
        <v>0</v>
      </c>
      <c r="K35" s="42">
        <f t="shared" si="24"/>
        <v>0</v>
      </c>
      <c r="L35" s="137">
        <v>0</v>
      </c>
      <c r="M35" s="131">
        <v>0</v>
      </c>
      <c r="N35" s="131">
        <v>0</v>
      </c>
      <c r="O35" s="131">
        <v>0</v>
      </c>
      <c r="P35" s="42">
        <f t="shared" si="25"/>
        <v>0</v>
      </c>
      <c r="Q35" s="137">
        <v>0</v>
      </c>
      <c r="R35" s="131">
        <v>0</v>
      </c>
      <c r="S35" s="131">
        <v>0</v>
      </c>
      <c r="T35" s="131">
        <v>0</v>
      </c>
      <c r="U35" s="42">
        <f t="shared" si="26"/>
        <v>0</v>
      </c>
      <c r="V35" s="88">
        <f t="shared" si="27"/>
        <v>0</v>
      </c>
      <c r="W35" s="89">
        <f t="shared" si="28"/>
        <v>0</v>
      </c>
      <c r="X35" s="90">
        <f t="shared" si="29"/>
        <v>0</v>
      </c>
      <c r="Y35" s="110"/>
      <c r="Z35" s="110"/>
      <c r="AA35" s="41">
        <f t="shared" si="30"/>
        <v>0</v>
      </c>
      <c r="AB35" s="41">
        <f t="shared" si="31"/>
        <v>0</v>
      </c>
      <c r="AC35" s="110"/>
      <c r="AD35" s="44">
        <f t="shared" si="32"/>
        <v>0</v>
      </c>
      <c r="AE35" s="32"/>
      <c r="AF35" s="32"/>
      <c r="AG35" s="32"/>
      <c r="AH35" s="32"/>
      <c r="AI35" s="32"/>
      <c r="AJ35" s="32"/>
    </row>
    <row r="36" spans="1:36" x14ac:dyDescent="0.25">
      <c r="A36" s="32"/>
      <c r="B36" s="91"/>
      <c r="C36" s="92"/>
      <c r="D36" s="92"/>
      <c r="E36" s="93"/>
      <c r="F36" s="94"/>
      <c r="G36" s="93"/>
      <c r="H36" s="93"/>
      <c r="I36" s="93"/>
      <c r="J36" s="93"/>
      <c r="K36" s="93"/>
      <c r="L36" s="95">
        <f t="shared" ref="L36:W36" si="33">SUM(L16:L35)</f>
        <v>0</v>
      </c>
      <c r="M36" s="96">
        <f t="shared" si="33"/>
        <v>0</v>
      </c>
      <c r="N36" s="96">
        <f t="shared" si="33"/>
        <v>0</v>
      </c>
      <c r="O36" s="96">
        <f t="shared" si="33"/>
        <v>0</v>
      </c>
      <c r="P36" s="96">
        <f t="shared" si="33"/>
        <v>0</v>
      </c>
      <c r="Q36" s="95">
        <f t="shared" si="33"/>
        <v>0</v>
      </c>
      <c r="R36" s="96">
        <f t="shared" si="33"/>
        <v>0</v>
      </c>
      <c r="S36" s="96">
        <f t="shared" si="33"/>
        <v>0</v>
      </c>
      <c r="T36" s="96">
        <f t="shared" si="33"/>
        <v>0</v>
      </c>
      <c r="U36" s="96">
        <f t="shared" si="33"/>
        <v>0</v>
      </c>
      <c r="V36" s="95">
        <f t="shared" si="33"/>
        <v>0</v>
      </c>
      <c r="W36" s="96">
        <f t="shared" si="33"/>
        <v>0</v>
      </c>
      <c r="X36" s="97">
        <f t="shared" ref="X36:Z36" si="34">SUM(X16:X35)</f>
        <v>0</v>
      </c>
      <c r="Y36" s="93">
        <f t="shared" si="34"/>
        <v>0</v>
      </c>
      <c r="Z36" s="93">
        <f t="shared" si="34"/>
        <v>0</v>
      </c>
      <c r="AA36" s="93">
        <f>SUM(AA16:AA35)</f>
        <v>0</v>
      </c>
      <c r="AB36" s="93">
        <f>SUM(AB16:AB35)</f>
        <v>0</v>
      </c>
      <c r="AC36" s="93"/>
      <c r="AD36" s="98">
        <f>SUM(AD16:AD35)</f>
        <v>0</v>
      </c>
      <c r="AE36" s="32"/>
      <c r="AF36" s="32"/>
      <c r="AG36" s="32"/>
      <c r="AH36" s="32"/>
      <c r="AI36" s="32"/>
      <c r="AJ36" s="32"/>
    </row>
    <row r="37" spans="1:36" x14ac:dyDescent="0.25">
      <c r="A37" s="32"/>
      <c r="B37" s="31"/>
      <c r="C37" s="31"/>
      <c r="D37" s="31"/>
      <c r="K37" s="32"/>
      <c r="L37" s="33"/>
      <c r="M37" s="33"/>
      <c r="P37" s="33"/>
      <c r="Q37" s="33"/>
      <c r="R37" s="33"/>
      <c r="S37" s="33"/>
      <c r="T37" s="33"/>
      <c r="U37" s="33"/>
      <c r="V37" s="33"/>
      <c r="W37" s="33"/>
      <c r="X37" s="34"/>
      <c r="AD37" s="32"/>
      <c r="AE37" s="32"/>
      <c r="AF37" s="32"/>
      <c r="AG37" s="32"/>
      <c r="AH37" s="32"/>
      <c r="AI37" s="32"/>
      <c r="AJ37" s="32"/>
    </row>
    <row r="38" spans="1:36" ht="15.6" x14ac:dyDescent="0.3">
      <c r="A38" s="32"/>
      <c r="B38" s="11" t="s">
        <v>103</v>
      </c>
      <c r="C38" s="31"/>
      <c r="D38" s="31"/>
      <c r="K38" s="32"/>
      <c r="L38" s="33"/>
      <c r="M38" s="33"/>
      <c r="P38" s="33"/>
      <c r="Q38" s="33"/>
      <c r="R38" s="33"/>
      <c r="S38" s="33"/>
      <c r="T38" s="33"/>
      <c r="U38" s="33"/>
      <c r="V38" s="33"/>
      <c r="W38" s="33"/>
      <c r="X38" s="34"/>
      <c r="AD38" s="32"/>
      <c r="AE38" s="32"/>
      <c r="AF38" s="32"/>
      <c r="AG38" s="32"/>
      <c r="AH38" s="32"/>
      <c r="AI38" s="32"/>
      <c r="AJ38" s="32"/>
    </row>
    <row r="39" spans="1:36" x14ac:dyDescent="0.25">
      <c r="A39" s="32"/>
      <c r="B39" s="31"/>
      <c r="C39" s="31"/>
      <c r="D39" s="31"/>
      <c r="K39" s="32"/>
      <c r="L39" s="33"/>
      <c r="M39" s="33"/>
      <c r="P39" s="33"/>
      <c r="Q39" s="33"/>
      <c r="R39" s="33"/>
      <c r="S39" s="33"/>
      <c r="T39" s="33"/>
      <c r="U39" s="33"/>
      <c r="V39" s="33"/>
      <c r="W39" s="33"/>
      <c r="X39" s="34"/>
      <c r="AD39" s="32"/>
      <c r="AE39" s="32"/>
      <c r="AF39" s="32"/>
      <c r="AG39" s="32"/>
      <c r="AH39" s="32"/>
      <c r="AI39" s="32"/>
      <c r="AJ39" s="32"/>
    </row>
    <row r="40" spans="1:36" x14ac:dyDescent="0.25">
      <c r="A40" s="32"/>
      <c r="B40" s="99" t="s">
        <v>43</v>
      </c>
      <c r="C40" s="144" t="s">
        <v>44</v>
      </c>
      <c r="D40" s="145"/>
      <c r="E40" s="145"/>
      <c r="F40" s="55">
        <f>L36+Q36</f>
        <v>0</v>
      </c>
      <c r="G40" s="60" t="s">
        <v>61</v>
      </c>
      <c r="H40" s="36"/>
      <c r="I40" s="36"/>
      <c r="J40" s="36"/>
      <c r="K40" s="36"/>
      <c r="L40" s="83"/>
      <c r="M40" s="83"/>
      <c r="N40" s="83"/>
      <c r="O40" s="83"/>
      <c r="P40" s="83"/>
      <c r="Q40" s="83"/>
      <c r="R40" s="83"/>
      <c r="S40" s="83"/>
      <c r="T40" s="83"/>
      <c r="U40" s="83"/>
      <c r="V40" s="83"/>
      <c r="W40" s="83"/>
      <c r="X40" s="84"/>
      <c r="Y40" s="36"/>
      <c r="Z40" s="36"/>
      <c r="AA40" s="36"/>
      <c r="AB40" s="36"/>
      <c r="AC40" s="36"/>
      <c r="AD40" s="37"/>
      <c r="AE40" s="32"/>
      <c r="AF40" s="32"/>
      <c r="AG40" s="32"/>
      <c r="AH40" s="32"/>
      <c r="AI40" s="32"/>
      <c r="AJ40" s="32"/>
    </row>
    <row r="41" spans="1:36" x14ac:dyDescent="0.25">
      <c r="A41" s="32"/>
      <c r="B41" s="100" t="s">
        <v>45</v>
      </c>
      <c r="C41" s="146" t="s">
        <v>46</v>
      </c>
      <c r="D41" s="147"/>
      <c r="E41" s="147"/>
      <c r="F41" s="33">
        <f>M36+R36</f>
        <v>0</v>
      </c>
      <c r="G41" s="32" t="s">
        <v>61</v>
      </c>
      <c r="K41" s="32"/>
      <c r="L41" s="33"/>
      <c r="M41" s="33"/>
      <c r="P41" s="33"/>
      <c r="Q41" s="33"/>
      <c r="R41" s="33"/>
      <c r="S41" s="33"/>
      <c r="T41" s="33"/>
      <c r="U41" s="33"/>
      <c r="V41" s="33"/>
      <c r="W41" s="33"/>
      <c r="X41" s="34"/>
      <c r="AD41" s="39"/>
      <c r="AE41" s="32"/>
      <c r="AF41" s="32"/>
      <c r="AG41" s="32"/>
      <c r="AH41" s="32"/>
      <c r="AI41" s="32"/>
      <c r="AJ41" s="32"/>
    </row>
    <row r="42" spans="1:36" x14ac:dyDescent="0.25">
      <c r="A42" s="32"/>
      <c r="B42" s="101" t="s">
        <v>47</v>
      </c>
      <c r="C42" s="148" t="s">
        <v>48</v>
      </c>
      <c r="D42" s="149"/>
      <c r="E42" s="149"/>
      <c r="F42" s="67">
        <f>N36+S36</f>
        <v>0</v>
      </c>
      <c r="G42" s="72" t="s">
        <v>61</v>
      </c>
      <c r="K42" s="32"/>
      <c r="L42" s="33"/>
      <c r="M42" s="33"/>
      <c r="P42" s="33"/>
      <c r="Q42" s="33"/>
      <c r="R42" s="33"/>
      <c r="S42" s="33"/>
      <c r="T42" s="33"/>
      <c r="U42" s="33"/>
      <c r="V42" s="33"/>
      <c r="W42" s="33"/>
      <c r="X42" s="34"/>
      <c r="AD42" s="39"/>
      <c r="AE42" s="32"/>
      <c r="AF42" s="32"/>
      <c r="AG42" s="32"/>
      <c r="AH42" s="32"/>
      <c r="AI42" s="32"/>
      <c r="AJ42" s="32"/>
    </row>
    <row r="43" spans="1:36" x14ac:dyDescent="0.25">
      <c r="A43" s="32"/>
      <c r="B43" s="100" t="s">
        <v>49</v>
      </c>
      <c r="C43" s="146" t="s">
        <v>50</v>
      </c>
      <c r="D43" s="150"/>
      <c r="E43" s="150"/>
      <c r="F43" s="33">
        <f>O36+T36</f>
        <v>0</v>
      </c>
      <c r="G43" s="32" t="s">
        <v>61</v>
      </c>
      <c r="K43" s="32"/>
      <c r="L43" s="33"/>
      <c r="M43" s="33"/>
      <c r="P43" s="33"/>
      <c r="Q43" s="33"/>
      <c r="R43" s="33"/>
      <c r="S43" s="33"/>
      <c r="T43" s="33"/>
      <c r="U43" s="33"/>
      <c r="V43" s="33"/>
      <c r="W43" s="33"/>
      <c r="X43" s="34"/>
      <c r="AD43" s="39"/>
      <c r="AE43" s="32"/>
      <c r="AF43" s="32"/>
      <c r="AG43" s="32"/>
      <c r="AH43" s="32"/>
      <c r="AI43" s="32"/>
      <c r="AJ43" s="32"/>
    </row>
    <row r="44" spans="1:36" x14ac:dyDescent="0.25">
      <c r="A44" s="32"/>
      <c r="B44" s="101" t="s">
        <v>51</v>
      </c>
      <c r="C44" s="148" t="s">
        <v>55</v>
      </c>
      <c r="D44" s="149"/>
      <c r="E44" s="149"/>
      <c r="F44" s="72">
        <f>AB36</f>
        <v>0</v>
      </c>
      <c r="G44" s="72" t="s">
        <v>61</v>
      </c>
      <c r="K44" s="32"/>
      <c r="L44" s="33"/>
      <c r="M44" s="33"/>
      <c r="P44" s="33"/>
      <c r="Q44" s="33"/>
      <c r="R44" s="33"/>
      <c r="S44" s="33"/>
      <c r="T44" s="33"/>
      <c r="U44" s="33"/>
      <c r="V44" s="33"/>
      <c r="W44" s="33"/>
      <c r="X44" s="34"/>
      <c r="AD44" s="39"/>
      <c r="AE44" s="32"/>
      <c r="AF44" s="32"/>
      <c r="AG44" s="32"/>
      <c r="AH44" s="32"/>
      <c r="AI44" s="32"/>
      <c r="AJ44" s="32"/>
    </row>
    <row r="45" spans="1:36" x14ac:dyDescent="0.25">
      <c r="A45" s="32"/>
      <c r="B45" s="100" t="s">
        <v>52</v>
      </c>
      <c r="C45" s="146" t="s">
        <v>56</v>
      </c>
      <c r="D45" s="150"/>
      <c r="E45" s="150"/>
      <c r="F45" s="32">
        <f>AA36</f>
        <v>0</v>
      </c>
      <c r="G45" s="32" t="s">
        <v>61</v>
      </c>
      <c r="K45" s="32"/>
      <c r="L45" s="33"/>
      <c r="M45" s="33"/>
      <c r="P45" s="33"/>
      <c r="Q45" s="33"/>
      <c r="R45" s="33"/>
      <c r="S45" s="33"/>
      <c r="T45" s="33"/>
      <c r="U45" s="33"/>
      <c r="V45" s="33"/>
      <c r="W45" s="33"/>
      <c r="X45" s="34"/>
      <c r="AD45" s="39"/>
      <c r="AE45" s="32"/>
      <c r="AF45" s="32"/>
      <c r="AG45" s="32"/>
      <c r="AH45" s="32"/>
      <c r="AI45" s="32"/>
      <c r="AJ45" s="32"/>
    </row>
    <row r="46" spans="1:36" x14ac:dyDescent="0.25">
      <c r="A46" s="32"/>
      <c r="B46" s="101" t="s">
        <v>53</v>
      </c>
      <c r="C46" s="148" t="s">
        <v>57</v>
      </c>
      <c r="D46" s="149"/>
      <c r="E46" s="149"/>
      <c r="F46" s="72">
        <f>Z36</f>
        <v>0</v>
      </c>
      <c r="G46" s="72" t="s">
        <v>61</v>
      </c>
      <c r="K46" s="32"/>
      <c r="L46" s="33"/>
      <c r="M46" s="33"/>
      <c r="P46" s="33"/>
      <c r="Q46" s="33"/>
      <c r="R46" s="33"/>
      <c r="S46" s="33"/>
      <c r="T46" s="33"/>
      <c r="U46" s="33"/>
      <c r="V46" s="33"/>
      <c r="W46" s="33"/>
      <c r="X46" s="34"/>
      <c r="AD46" s="39"/>
      <c r="AE46" s="32"/>
      <c r="AF46" s="32"/>
      <c r="AG46" s="32"/>
      <c r="AH46" s="32"/>
      <c r="AI46" s="32"/>
      <c r="AJ46" s="32"/>
    </row>
    <row r="47" spans="1:36" x14ac:dyDescent="0.25">
      <c r="A47" s="32"/>
      <c r="B47" s="100" t="s">
        <v>98</v>
      </c>
      <c r="C47" s="146" t="s">
        <v>99</v>
      </c>
      <c r="D47" s="147"/>
      <c r="E47" s="147"/>
      <c r="F47" s="32">
        <f>Y36</f>
        <v>0</v>
      </c>
      <c r="G47" s="32" t="s">
        <v>61</v>
      </c>
      <c r="K47" s="32"/>
      <c r="L47" s="33"/>
      <c r="M47" s="33"/>
      <c r="P47" s="33"/>
      <c r="Q47" s="33"/>
      <c r="R47" s="33"/>
      <c r="S47" s="33"/>
      <c r="T47" s="33"/>
      <c r="U47" s="33"/>
      <c r="V47" s="33"/>
      <c r="W47" s="33"/>
      <c r="X47" s="34"/>
      <c r="AD47" s="39"/>
      <c r="AE47" s="32"/>
      <c r="AF47" s="32"/>
      <c r="AG47" s="32"/>
      <c r="AH47" s="32"/>
      <c r="AI47" s="32"/>
      <c r="AJ47" s="32"/>
    </row>
    <row r="48" spans="1:36" x14ac:dyDescent="0.25">
      <c r="A48" s="32"/>
      <c r="B48" s="101" t="s">
        <v>96</v>
      </c>
      <c r="C48" s="102" t="s">
        <v>97</v>
      </c>
      <c r="D48" s="103"/>
      <c r="E48" s="103"/>
      <c r="F48" s="72">
        <f>Y36*2</f>
        <v>0</v>
      </c>
      <c r="G48" s="72" t="s">
        <v>61</v>
      </c>
      <c r="K48" s="32"/>
      <c r="L48" s="33"/>
      <c r="M48" s="33"/>
      <c r="P48" s="33"/>
      <c r="Q48" s="33"/>
      <c r="R48" s="33"/>
      <c r="S48" s="33"/>
      <c r="T48" s="33"/>
      <c r="U48" s="33"/>
      <c r="V48" s="33"/>
      <c r="W48" s="33"/>
      <c r="X48" s="34"/>
      <c r="AD48" s="39"/>
      <c r="AE48" s="32"/>
      <c r="AF48" s="32"/>
      <c r="AG48" s="32"/>
      <c r="AH48" s="32"/>
      <c r="AI48" s="32"/>
      <c r="AJ48" s="32"/>
    </row>
    <row r="49" spans="1:36" x14ac:dyDescent="0.25">
      <c r="A49" s="32"/>
      <c r="B49" s="100" t="s">
        <v>54</v>
      </c>
      <c r="C49" s="146" t="s">
        <v>58</v>
      </c>
      <c r="D49" s="150"/>
      <c r="E49" s="150"/>
      <c r="F49" s="32">
        <f>AD36</f>
        <v>0</v>
      </c>
      <c r="G49" s="32" t="s">
        <v>62</v>
      </c>
      <c r="K49" s="32"/>
      <c r="L49" s="33"/>
      <c r="M49" s="33"/>
      <c r="P49" s="33"/>
      <c r="Q49" s="33"/>
      <c r="R49" s="33"/>
      <c r="S49" s="33"/>
      <c r="T49" s="33"/>
      <c r="U49" s="33"/>
      <c r="V49" s="33"/>
      <c r="W49" s="33"/>
      <c r="X49" s="34"/>
      <c r="AD49" s="39"/>
      <c r="AE49" s="32"/>
      <c r="AF49" s="32"/>
      <c r="AG49" s="32"/>
      <c r="AH49" s="32"/>
      <c r="AI49" s="32"/>
      <c r="AJ49" s="32"/>
    </row>
    <row r="50" spans="1:36" x14ac:dyDescent="0.25">
      <c r="A50" s="32"/>
      <c r="B50" s="101" t="s">
        <v>59</v>
      </c>
      <c r="C50" s="102" t="s">
        <v>60</v>
      </c>
      <c r="D50" s="102"/>
      <c r="E50" s="72"/>
      <c r="F50" s="72">
        <f>(IF(B52="Osztó-gyűjtő típusa",0,F52))+(IF(B53="Osztó-gyűjtő típusa",0,F53))+(IF(B54="Osztó-gyűjtő típusa",0,F54))+(IF(B55="Osztó-gyűjtő típusa",0,F55))+(IF(B56="Osztó-gyűjtő típusa",0,F56))+(IF(B57="Osztó-gyűjtő típusa",0,F57))</f>
        <v>0</v>
      </c>
      <c r="G50" s="72" t="s">
        <v>61</v>
      </c>
      <c r="K50" s="32"/>
      <c r="L50" s="33"/>
      <c r="M50" s="33"/>
      <c r="P50" s="33"/>
      <c r="Q50" s="33"/>
      <c r="R50" s="33"/>
      <c r="S50" s="33"/>
      <c r="T50" s="33"/>
      <c r="U50" s="33"/>
      <c r="V50" s="33"/>
      <c r="W50" s="33"/>
      <c r="X50" s="34"/>
      <c r="AD50" s="39"/>
      <c r="AE50" s="32"/>
      <c r="AF50" s="32"/>
      <c r="AG50" s="32"/>
      <c r="AH50" s="32"/>
      <c r="AI50" s="32"/>
      <c r="AJ50" s="32"/>
    </row>
    <row r="51" spans="1:36" x14ac:dyDescent="0.25">
      <c r="A51" s="32"/>
      <c r="B51" s="100"/>
      <c r="C51" s="31"/>
      <c r="D51" s="31"/>
      <c r="K51" s="32"/>
      <c r="L51" s="33"/>
      <c r="M51" s="33"/>
      <c r="P51" s="33"/>
      <c r="Q51" s="33"/>
      <c r="R51" s="33"/>
      <c r="S51" s="33"/>
      <c r="T51" s="33"/>
      <c r="U51" s="33"/>
      <c r="V51" s="33"/>
      <c r="W51" s="33"/>
      <c r="X51" s="34"/>
      <c r="AD51" s="39"/>
      <c r="AE51" s="32"/>
      <c r="AF51" s="32"/>
      <c r="AG51" s="32"/>
      <c r="AH51" s="32"/>
      <c r="AI51" s="32"/>
      <c r="AJ51" s="32"/>
    </row>
    <row r="52" spans="1:36" x14ac:dyDescent="0.25">
      <c r="A52" s="32"/>
      <c r="B52" s="138" t="s">
        <v>63</v>
      </c>
      <c r="C52" s="102" t="str">
        <f>VLOOKUP(B52,Munka1!$B$5:$C$16,2,0)</f>
        <v>Válasszon osztó gyűjtőt!</v>
      </c>
      <c r="D52" s="102"/>
      <c r="E52" s="72"/>
      <c r="F52" s="120"/>
      <c r="G52" s="72" t="s">
        <v>61</v>
      </c>
      <c r="K52" s="32"/>
      <c r="L52" s="33"/>
      <c r="M52" s="33"/>
      <c r="P52" s="33"/>
      <c r="Q52" s="33"/>
      <c r="R52" s="33"/>
      <c r="S52" s="33"/>
      <c r="T52" s="33"/>
      <c r="U52" s="33"/>
      <c r="V52" s="33"/>
      <c r="W52" s="33"/>
      <c r="X52" s="34"/>
      <c r="AD52" s="39"/>
      <c r="AE52" s="32"/>
      <c r="AF52" s="32"/>
      <c r="AG52" s="32"/>
      <c r="AH52" s="32"/>
      <c r="AI52" s="32"/>
      <c r="AJ52" s="32"/>
    </row>
    <row r="53" spans="1:36" x14ac:dyDescent="0.25">
      <c r="A53" s="32"/>
      <c r="B53" s="139" t="s">
        <v>63</v>
      </c>
      <c r="C53" s="31" t="str">
        <f>VLOOKUP(B53,Munka1!$B$5:$C$16,2,0)</f>
        <v>Válasszon osztó gyűjtőt!</v>
      </c>
      <c r="D53" s="31"/>
      <c r="F53" s="109"/>
      <c r="G53" s="32" t="s">
        <v>61</v>
      </c>
      <c r="K53" s="32"/>
      <c r="L53" s="33"/>
      <c r="M53" s="33"/>
      <c r="P53" s="33"/>
      <c r="Q53" s="33"/>
      <c r="R53" s="33"/>
      <c r="S53" s="33"/>
      <c r="T53" s="33"/>
      <c r="U53" s="33"/>
      <c r="V53" s="33"/>
      <c r="W53" s="33"/>
      <c r="X53" s="34"/>
      <c r="AD53" s="39"/>
      <c r="AE53" s="32"/>
      <c r="AF53" s="32"/>
      <c r="AG53" s="32"/>
      <c r="AH53" s="32"/>
      <c r="AI53" s="32"/>
      <c r="AJ53" s="32"/>
    </row>
    <row r="54" spans="1:36" x14ac:dyDescent="0.25">
      <c r="A54" s="32"/>
      <c r="B54" s="138" t="s">
        <v>63</v>
      </c>
      <c r="C54" s="102" t="str">
        <f>VLOOKUP(B54,Munka1!$B$5:$C$16,2,0)</f>
        <v>Válasszon osztó gyűjtőt!</v>
      </c>
      <c r="D54" s="102"/>
      <c r="E54" s="72"/>
      <c r="F54" s="120"/>
      <c r="G54" s="72" t="s">
        <v>61</v>
      </c>
      <c r="K54" s="32"/>
      <c r="L54" s="33"/>
      <c r="M54" s="33"/>
      <c r="P54" s="33"/>
      <c r="Q54" s="33"/>
      <c r="R54" s="33"/>
      <c r="S54" s="33"/>
      <c r="T54" s="33"/>
      <c r="U54" s="33"/>
      <c r="V54" s="33"/>
      <c r="W54" s="33"/>
      <c r="X54" s="34"/>
      <c r="AD54" s="39"/>
      <c r="AE54" s="32"/>
      <c r="AF54" s="32"/>
      <c r="AG54" s="32"/>
      <c r="AH54" s="32"/>
      <c r="AI54" s="32"/>
      <c r="AJ54" s="32"/>
    </row>
    <row r="55" spans="1:36" x14ac:dyDescent="0.25">
      <c r="A55" s="32"/>
      <c r="B55" s="139" t="s">
        <v>63</v>
      </c>
      <c r="C55" s="31" t="str">
        <f>VLOOKUP(B55,Munka1!$B$5:$C$16,2,0)</f>
        <v>Válasszon osztó gyűjtőt!</v>
      </c>
      <c r="D55" s="31"/>
      <c r="F55" s="109"/>
      <c r="G55" s="32" t="s">
        <v>61</v>
      </c>
      <c r="K55" s="32"/>
      <c r="L55" s="33"/>
      <c r="M55" s="33"/>
      <c r="P55" s="33"/>
      <c r="Q55" s="33"/>
      <c r="R55" s="33"/>
      <c r="S55" s="33"/>
      <c r="T55" s="33"/>
      <c r="U55" s="33"/>
      <c r="V55" s="33"/>
      <c r="W55" s="33"/>
      <c r="X55" s="34"/>
      <c r="AD55" s="39"/>
      <c r="AE55" s="32"/>
      <c r="AF55" s="32"/>
      <c r="AG55" s="32"/>
      <c r="AH55" s="32"/>
      <c r="AI55" s="32"/>
      <c r="AJ55" s="32"/>
    </row>
    <row r="56" spans="1:36" x14ac:dyDescent="0.25">
      <c r="A56" s="32"/>
      <c r="B56" s="138" t="s">
        <v>63</v>
      </c>
      <c r="C56" s="102" t="str">
        <f>VLOOKUP(B56,Munka1!$B$5:$C$16,2,0)</f>
        <v>Válasszon osztó gyűjtőt!</v>
      </c>
      <c r="D56" s="102"/>
      <c r="E56" s="72"/>
      <c r="F56" s="120"/>
      <c r="G56" s="72" t="s">
        <v>61</v>
      </c>
      <c r="K56" s="32"/>
      <c r="L56" s="33"/>
      <c r="M56" s="33"/>
      <c r="P56" s="33"/>
      <c r="Q56" s="33"/>
      <c r="R56" s="33"/>
      <c r="S56" s="33"/>
      <c r="T56" s="33"/>
      <c r="U56" s="33"/>
      <c r="V56" s="33"/>
      <c r="W56" s="33"/>
      <c r="X56" s="34"/>
      <c r="AD56" s="39"/>
      <c r="AE56" s="32"/>
      <c r="AF56" s="32"/>
      <c r="AG56" s="32"/>
      <c r="AH56" s="32"/>
      <c r="AI56" s="32"/>
      <c r="AJ56" s="32"/>
    </row>
    <row r="57" spans="1:36" x14ac:dyDescent="0.25">
      <c r="A57" s="32"/>
      <c r="B57" s="139" t="s">
        <v>63</v>
      </c>
      <c r="C57" s="31" t="str">
        <f>VLOOKUP(B57,Munka1!$B$5:$C$16,2,0)</f>
        <v>Válasszon osztó gyűjtőt!</v>
      </c>
      <c r="D57" s="31"/>
      <c r="F57" s="109"/>
      <c r="G57" s="32" t="s">
        <v>61</v>
      </c>
      <c r="K57" s="32"/>
      <c r="L57" s="33"/>
      <c r="M57" s="33"/>
      <c r="P57" s="33"/>
      <c r="Q57" s="33"/>
      <c r="R57" s="33"/>
      <c r="S57" s="33"/>
      <c r="T57" s="33"/>
      <c r="U57" s="33"/>
      <c r="V57" s="33"/>
      <c r="W57" s="33"/>
      <c r="X57" s="34"/>
      <c r="AD57" s="39"/>
      <c r="AE57" s="32"/>
      <c r="AF57" s="32"/>
      <c r="AG57" s="32"/>
      <c r="AH57" s="32"/>
      <c r="AI57" s="32"/>
      <c r="AJ57" s="32"/>
    </row>
    <row r="58" spans="1:36" x14ac:dyDescent="0.25">
      <c r="A58" s="32"/>
      <c r="B58" s="101" t="str">
        <f>VLOOKUP(B52,Munka1!$B$5:$F$16,4,0)</f>
        <v xml:space="preserve"> </v>
      </c>
      <c r="C58" s="148" t="str">
        <f>VLOOKUP(B52,Munka1!$B$5:$F$16,5,0)</f>
        <v xml:space="preserve"> </v>
      </c>
      <c r="D58" s="151"/>
      <c r="E58" s="151"/>
      <c r="F58" s="72">
        <f>F52</f>
        <v>0</v>
      </c>
      <c r="G58" s="72" t="s">
        <v>61</v>
      </c>
      <c r="K58" s="32"/>
      <c r="L58" s="33"/>
      <c r="M58" s="33"/>
      <c r="P58" s="33"/>
      <c r="Q58" s="33"/>
      <c r="R58" s="33"/>
      <c r="S58" s="33"/>
      <c r="T58" s="33"/>
      <c r="U58" s="33"/>
      <c r="V58" s="33"/>
      <c r="W58" s="33"/>
      <c r="X58" s="34"/>
      <c r="AD58" s="39"/>
      <c r="AE58" s="32"/>
      <c r="AF58" s="32"/>
      <c r="AG58" s="32"/>
      <c r="AH58" s="32"/>
      <c r="AI58" s="32"/>
      <c r="AJ58" s="32"/>
    </row>
    <row r="59" spans="1:36" ht="13.2" customHeight="1" x14ac:dyDescent="0.25">
      <c r="A59" s="32"/>
      <c r="B59" s="100" t="str">
        <f>VLOOKUP(B53,Munka1!$B$5:$F$16,4,0)</f>
        <v xml:space="preserve"> </v>
      </c>
      <c r="C59" s="152" t="str">
        <f>VLOOKUP(B53,Munka1!$B$5:$F$16,5,0)</f>
        <v xml:space="preserve"> </v>
      </c>
      <c r="D59" s="152"/>
      <c r="E59" s="152"/>
      <c r="F59" s="32">
        <f t="shared" ref="F59:F62" si="35">F53</f>
        <v>0</v>
      </c>
      <c r="G59" s="32" t="s">
        <v>61</v>
      </c>
      <c r="K59" s="32"/>
      <c r="L59" s="33"/>
      <c r="M59" s="33"/>
      <c r="P59" s="33"/>
      <c r="Q59" s="33"/>
      <c r="R59" s="33"/>
      <c r="S59" s="33"/>
      <c r="T59" s="33"/>
      <c r="U59" s="33"/>
      <c r="V59" s="33"/>
      <c r="W59" s="33"/>
      <c r="X59" s="34"/>
      <c r="AD59" s="39"/>
      <c r="AE59" s="32"/>
      <c r="AF59" s="32"/>
      <c r="AG59" s="32"/>
      <c r="AH59" s="32"/>
      <c r="AI59" s="32"/>
      <c r="AJ59" s="32"/>
    </row>
    <row r="60" spans="1:36" ht="13.2" customHeight="1" x14ac:dyDescent="0.25">
      <c r="A60" s="32"/>
      <c r="B60" s="101" t="str">
        <f>VLOOKUP(B54,Munka1!$B$5:$F$16,4,0)</f>
        <v xml:space="preserve"> </v>
      </c>
      <c r="C60" s="153" t="str">
        <f>VLOOKUP(B54,Munka1!$B$5:$F$16,5,0)</f>
        <v xml:space="preserve"> </v>
      </c>
      <c r="D60" s="153"/>
      <c r="E60" s="153"/>
      <c r="F60" s="72">
        <f t="shared" si="35"/>
        <v>0</v>
      </c>
      <c r="G60" s="72" t="s">
        <v>61</v>
      </c>
      <c r="AD60" s="104"/>
      <c r="AE60" s="32"/>
      <c r="AF60" s="32"/>
      <c r="AG60" s="32"/>
      <c r="AH60" s="32"/>
      <c r="AI60" s="32"/>
      <c r="AJ60" s="32"/>
    </row>
    <row r="61" spans="1:36" x14ac:dyDescent="0.25">
      <c r="A61" s="32"/>
      <c r="B61" s="100" t="str">
        <f>VLOOKUP(B55,Munka1!$B$5:$F$16,4,0)</f>
        <v xml:space="preserve"> </v>
      </c>
      <c r="C61" s="152" t="str">
        <f>VLOOKUP(B55,Munka1!$B$5:$F$16,5,0)</f>
        <v xml:space="preserve"> </v>
      </c>
      <c r="D61" s="154"/>
      <c r="E61" s="154"/>
      <c r="F61" s="32">
        <f t="shared" si="35"/>
        <v>0</v>
      </c>
      <c r="G61" s="32" t="s">
        <v>61</v>
      </c>
      <c r="AD61" s="104"/>
      <c r="AE61" s="105"/>
      <c r="AF61" s="32"/>
      <c r="AG61" s="32"/>
      <c r="AH61" s="32"/>
      <c r="AI61" s="32"/>
      <c r="AJ61" s="32"/>
    </row>
    <row r="62" spans="1:36" x14ac:dyDescent="0.25">
      <c r="B62" s="106" t="str">
        <f>VLOOKUP(B56,Munka1!$B$5:$F$16,4,0)</f>
        <v xml:space="preserve"> </v>
      </c>
      <c r="C62" s="155" t="str">
        <f>VLOOKUP(B56,Munka1!$B$5:$F$16,5,0)</f>
        <v xml:space="preserve"> </v>
      </c>
      <c r="D62" s="156"/>
      <c r="E62" s="156"/>
      <c r="F62" s="80">
        <f t="shared" si="35"/>
        <v>0</v>
      </c>
      <c r="G62" s="80" t="s">
        <v>61</v>
      </c>
      <c r="H62" s="41"/>
      <c r="I62" s="41"/>
      <c r="J62" s="41"/>
      <c r="K62" s="43"/>
      <c r="L62" s="41"/>
      <c r="M62" s="41"/>
      <c r="N62" s="43"/>
      <c r="O62" s="43"/>
      <c r="P62" s="41"/>
      <c r="Q62" s="41"/>
      <c r="R62" s="41"/>
      <c r="S62" s="41"/>
      <c r="T62" s="41"/>
      <c r="U62" s="41"/>
      <c r="V62" s="41"/>
      <c r="W62" s="41"/>
      <c r="X62" s="41"/>
      <c r="Y62" s="41"/>
      <c r="Z62" s="41"/>
      <c r="AA62" s="41"/>
      <c r="AB62" s="41"/>
      <c r="AC62" s="41"/>
      <c r="AD62" s="107"/>
    </row>
    <row r="63" spans="1:36" x14ac:dyDescent="0.25">
      <c r="A63" s="32"/>
      <c r="B63" s="31" t="str">
        <f>VLOOKUP(B57,Munka1!$B$5:$F$16,4,0)</f>
        <v xml:space="preserve"> </v>
      </c>
      <c r="C63" s="31"/>
      <c r="D63" s="31"/>
      <c r="E63" s="31"/>
      <c r="F63" s="31"/>
      <c r="G63" s="31"/>
      <c r="AE63" s="105"/>
      <c r="AF63" s="32"/>
      <c r="AG63" s="32"/>
      <c r="AH63" s="32"/>
      <c r="AI63" s="32"/>
      <c r="AJ63" s="32"/>
    </row>
    <row r="65" spans="2:30" ht="15.6" x14ac:dyDescent="0.3">
      <c r="B65" s="11" t="s">
        <v>32</v>
      </c>
      <c r="C65" s="3"/>
      <c r="D65" s="5"/>
      <c r="E65" s="5"/>
      <c r="F65" s="5"/>
      <c r="G65" s="6"/>
      <c r="H65" s="5"/>
      <c r="I65" s="7"/>
      <c r="J65" s="8"/>
      <c r="K65" s="8"/>
      <c r="L65" s="8"/>
      <c r="M65" s="8"/>
      <c r="N65" s="8"/>
      <c r="O65" s="3"/>
      <c r="P65" s="3"/>
      <c r="Q65" s="3"/>
      <c r="R65" s="3"/>
      <c r="S65" s="3"/>
      <c r="T65" s="3"/>
      <c r="U65" s="3"/>
      <c r="V65" s="3"/>
      <c r="W65" s="3"/>
      <c r="X65" s="3"/>
      <c r="Y65" s="3"/>
      <c r="Z65" s="3"/>
      <c r="AA65" s="3"/>
      <c r="AB65" s="3"/>
      <c r="AC65" s="3"/>
      <c r="AD65" s="3"/>
    </row>
    <row r="66" spans="2:30" x14ac:dyDescent="0.25">
      <c r="B66" s="10"/>
      <c r="C66" s="3"/>
      <c r="D66" s="5"/>
      <c r="E66" s="5"/>
      <c r="F66" s="5"/>
      <c r="G66" s="6"/>
      <c r="H66" s="5"/>
      <c r="I66" s="7"/>
      <c r="J66" s="8"/>
      <c r="K66" s="8"/>
      <c r="L66" s="8"/>
      <c r="M66" s="8"/>
      <c r="N66" s="8"/>
      <c r="O66" s="3"/>
      <c r="P66" s="3"/>
      <c r="Q66" s="3"/>
      <c r="R66" s="3"/>
      <c r="S66" s="3"/>
      <c r="T66" s="3"/>
      <c r="U66" s="3"/>
      <c r="V66" s="3"/>
      <c r="W66" s="3"/>
      <c r="X66" s="3"/>
      <c r="Y66" s="3"/>
      <c r="Z66" s="3"/>
      <c r="AA66" s="3"/>
      <c r="AB66" s="3"/>
      <c r="AC66" s="3"/>
      <c r="AD66" s="3"/>
    </row>
    <row r="67" spans="2:30" s="3" customFormat="1" x14ac:dyDescent="0.25">
      <c r="B67" s="12" t="s">
        <v>33</v>
      </c>
      <c r="C67" s="157" t="s">
        <v>34</v>
      </c>
      <c r="D67" s="158"/>
      <c r="E67" s="158"/>
      <c r="F67" s="158"/>
      <c r="G67" s="158"/>
      <c r="H67" s="158"/>
      <c r="I67" s="158"/>
      <c r="J67" s="158"/>
      <c r="K67" s="8"/>
      <c r="L67" s="8"/>
      <c r="M67" s="8"/>
      <c r="N67" s="8"/>
    </row>
    <row r="68" spans="2:30" s="3" customFormat="1" x14ac:dyDescent="0.25">
      <c r="B68" s="13" t="s">
        <v>35</v>
      </c>
      <c r="C68" s="157" t="s">
        <v>36</v>
      </c>
      <c r="D68" s="158"/>
      <c r="E68" s="158"/>
      <c r="F68" s="158"/>
      <c r="G68" s="158"/>
      <c r="H68" s="158"/>
      <c r="I68" s="158"/>
      <c r="J68" s="158"/>
      <c r="K68" s="8"/>
      <c r="L68" s="8"/>
      <c r="M68" s="8"/>
      <c r="N68" s="8"/>
    </row>
    <row r="69" spans="2:30" s="3" customFormat="1" x14ac:dyDescent="0.25">
      <c r="B69" s="14"/>
      <c r="C69" s="15"/>
      <c r="D69" s="5"/>
      <c r="E69" s="5"/>
      <c r="F69" s="5"/>
      <c r="G69" s="6"/>
      <c r="H69" s="5"/>
      <c r="I69" s="7"/>
      <c r="J69" s="8"/>
      <c r="K69" s="8"/>
      <c r="L69" s="8"/>
      <c r="M69" s="8"/>
      <c r="N69" s="8"/>
    </row>
    <row r="70" spans="2:30" s="3" customFormat="1" x14ac:dyDescent="0.25">
      <c r="B70" s="16" t="s">
        <v>100</v>
      </c>
      <c r="C70" s="159" t="s">
        <v>101</v>
      </c>
      <c r="D70" s="158"/>
      <c r="E70" s="158"/>
      <c r="F70" s="158"/>
      <c r="G70" s="158"/>
      <c r="H70" s="158"/>
      <c r="I70" s="158"/>
      <c r="J70" s="158"/>
      <c r="K70" s="8"/>
      <c r="L70" s="8"/>
      <c r="M70" s="8"/>
      <c r="N70" s="8"/>
    </row>
    <row r="71" spans="2:30" s="3" customFormat="1" x14ac:dyDescent="0.25">
      <c r="B71" s="16" t="s">
        <v>37</v>
      </c>
      <c r="C71" s="159" t="s">
        <v>38</v>
      </c>
      <c r="D71" s="158"/>
      <c r="E71" s="158"/>
      <c r="F71" s="158"/>
      <c r="G71" s="158"/>
      <c r="H71" s="158"/>
      <c r="I71" s="158"/>
      <c r="J71" s="158"/>
      <c r="K71" s="8"/>
      <c r="L71" s="8"/>
      <c r="M71" s="8"/>
      <c r="N71" s="8"/>
    </row>
    <row r="72" spans="2:30" s="3" customFormat="1" x14ac:dyDescent="0.25">
      <c r="B72" s="16" t="s">
        <v>39</v>
      </c>
      <c r="C72" s="159" t="s">
        <v>40</v>
      </c>
      <c r="D72" s="158"/>
      <c r="E72" s="158"/>
      <c r="F72" s="158"/>
      <c r="G72" s="158"/>
      <c r="H72" s="158"/>
      <c r="I72" s="158"/>
      <c r="J72" s="158"/>
      <c r="K72" s="8"/>
      <c r="L72" s="8"/>
      <c r="M72" s="8"/>
      <c r="N72" s="8"/>
    </row>
    <row r="73" spans="2:30" s="3" customFormat="1" x14ac:dyDescent="0.25">
      <c r="B73" s="16"/>
      <c r="C73" s="15"/>
      <c r="D73" s="17"/>
      <c r="E73" s="17"/>
      <c r="F73" s="17"/>
      <c r="G73" s="17"/>
      <c r="H73" s="17"/>
      <c r="I73" s="17"/>
      <c r="J73" s="17"/>
      <c r="K73" s="8"/>
      <c r="L73" s="8"/>
      <c r="M73" s="8"/>
      <c r="N73" s="8"/>
    </row>
    <row r="74" spans="2:30" s="3" customFormat="1" x14ac:dyDescent="0.25">
      <c r="B74" s="140" t="s">
        <v>41</v>
      </c>
      <c r="C74" s="141"/>
      <c r="D74" s="141"/>
      <c r="E74" s="141"/>
      <c r="F74" s="141"/>
      <c r="G74" s="141"/>
      <c r="H74" s="141"/>
      <c r="I74" s="141"/>
      <c r="J74" s="141"/>
      <c r="K74" s="141"/>
      <c r="L74" s="141"/>
      <c r="M74" s="141"/>
      <c r="N74" s="141"/>
      <c r="O74" s="141"/>
    </row>
    <row r="75" spans="2:30" s="3" customFormat="1" ht="97.8" customHeight="1" x14ac:dyDescent="0.25">
      <c r="B75" s="142" t="s">
        <v>102</v>
      </c>
      <c r="C75" s="143"/>
      <c r="D75" s="143"/>
      <c r="E75" s="143"/>
      <c r="F75" s="143"/>
      <c r="G75" s="143"/>
      <c r="H75" s="143"/>
      <c r="I75" s="143"/>
      <c r="J75" s="143"/>
      <c r="K75" s="8"/>
      <c r="L75" s="8"/>
      <c r="M75" s="8"/>
      <c r="N75" s="8"/>
    </row>
    <row r="76" spans="2:30" s="3" customFormat="1" x14ac:dyDescent="0.25">
      <c r="B76" s="32"/>
      <c r="C76" s="32"/>
      <c r="D76" s="32"/>
      <c r="E76" s="32"/>
      <c r="F76" s="32"/>
      <c r="G76" s="32"/>
      <c r="H76" s="32"/>
      <c r="I76" s="32"/>
      <c r="J76" s="32"/>
      <c r="K76" s="33"/>
      <c r="L76" s="32"/>
      <c r="M76" s="32"/>
      <c r="N76" s="33"/>
      <c r="O76" s="33"/>
      <c r="P76" s="32"/>
      <c r="Q76" s="32"/>
      <c r="R76" s="32"/>
      <c r="S76" s="32"/>
      <c r="T76" s="32"/>
      <c r="U76" s="32"/>
      <c r="V76" s="32"/>
      <c r="W76" s="32"/>
      <c r="X76" s="32"/>
      <c r="Y76" s="32"/>
      <c r="Z76" s="32"/>
      <c r="AA76" s="32"/>
      <c r="AB76" s="32"/>
      <c r="AC76" s="32"/>
      <c r="AD76" s="33"/>
    </row>
    <row r="77" spans="2:30" s="3" customFormat="1" x14ac:dyDescent="0.25">
      <c r="B77" s="32"/>
      <c r="C77" s="32"/>
      <c r="D77" s="32"/>
      <c r="E77" s="32"/>
      <c r="F77" s="32"/>
      <c r="G77" s="32"/>
      <c r="H77" s="32"/>
      <c r="I77" s="32"/>
      <c r="J77" s="32"/>
      <c r="K77" s="33"/>
      <c r="L77" s="32"/>
      <c r="M77" s="32"/>
      <c r="N77" s="33"/>
      <c r="O77" s="33"/>
      <c r="P77" s="32"/>
      <c r="Q77" s="32"/>
      <c r="R77" s="32"/>
      <c r="S77" s="32"/>
      <c r="T77" s="32"/>
      <c r="U77" s="32"/>
      <c r="V77" s="32"/>
      <c r="W77" s="32"/>
      <c r="X77" s="32"/>
      <c r="Y77" s="32"/>
      <c r="Z77" s="32"/>
      <c r="AA77" s="32"/>
      <c r="AB77" s="32"/>
      <c r="AC77" s="32"/>
      <c r="AD77" s="33"/>
    </row>
  </sheetData>
  <sheetProtection password="C757" sheet="1" objects="1" scenarios="1"/>
  <mergeCells count="44">
    <mergeCell ref="F6:M7"/>
    <mergeCell ref="F8:M9"/>
    <mergeCell ref="X13:X14"/>
    <mergeCell ref="U13:U14"/>
    <mergeCell ref="V13:V14"/>
    <mergeCell ref="W13:W14"/>
    <mergeCell ref="G13:G14"/>
    <mergeCell ref="L13:O13"/>
    <mergeCell ref="Q13:T13"/>
    <mergeCell ref="H13:I13"/>
    <mergeCell ref="J13:K13"/>
    <mergeCell ref="P13:P14"/>
    <mergeCell ref="AC13:AC14"/>
    <mergeCell ref="AD13:AD14"/>
    <mergeCell ref="Y13:Y14"/>
    <mergeCell ref="Z13:Z14"/>
    <mergeCell ref="AA13:AA14"/>
    <mergeCell ref="AB13:AB14"/>
    <mergeCell ref="B13:B14"/>
    <mergeCell ref="E13:E14"/>
    <mergeCell ref="D13:D14"/>
    <mergeCell ref="C67:J67"/>
    <mergeCell ref="F13:F14"/>
    <mergeCell ref="C68:J68"/>
    <mergeCell ref="C70:J70"/>
    <mergeCell ref="C71:J71"/>
    <mergeCell ref="C72:J72"/>
    <mergeCell ref="C13:C14"/>
    <mergeCell ref="B74:O74"/>
    <mergeCell ref="B75:J75"/>
    <mergeCell ref="C40:E40"/>
    <mergeCell ref="C41:E41"/>
    <mergeCell ref="C42:E42"/>
    <mergeCell ref="C43:E43"/>
    <mergeCell ref="C44:E44"/>
    <mergeCell ref="C45:E45"/>
    <mergeCell ref="C46:E46"/>
    <mergeCell ref="C49:E49"/>
    <mergeCell ref="C58:E58"/>
    <mergeCell ref="C59:E59"/>
    <mergeCell ref="C60:E60"/>
    <mergeCell ref="C61:E61"/>
    <mergeCell ref="C62:E62"/>
    <mergeCell ref="C47:E47"/>
  </mergeCells>
  <phoneticPr fontId="3" type="noConversion"/>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Munka1!$B$5:$B$16</xm:f>
          </x14:formula1>
          <xm:sqref>B52:B57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6"/>
  <sheetViews>
    <sheetView workbookViewId="0">
      <selection activeCell="D6" sqref="D6"/>
    </sheetView>
  </sheetViews>
  <sheetFormatPr defaultRowHeight="13.2" x14ac:dyDescent="0.25"/>
  <cols>
    <col min="2" max="2" width="16.5546875" bestFit="1" customWidth="1"/>
    <col min="3" max="3" width="24.88671875" bestFit="1" customWidth="1"/>
    <col min="4" max="4" width="9.44140625" customWidth="1"/>
    <col min="5" max="5" width="11.5546875" customWidth="1"/>
    <col min="6" max="6" width="42" bestFit="1" customWidth="1"/>
  </cols>
  <sheetData>
    <row r="5" spans="2:7" x14ac:dyDescent="0.25">
      <c r="B5" s="23" t="s">
        <v>63</v>
      </c>
      <c r="C5" s="24" t="s">
        <v>64</v>
      </c>
      <c r="D5" s="23" t="s">
        <v>65</v>
      </c>
      <c r="E5" s="25" t="s">
        <v>65</v>
      </c>
      <c r="F5" s="25" t="s">
        <v>65</v>
      </c>
      <c r="G5" s="26"/>
    </row>
    <row r="6" spans="2:7" x14ac:dyDescent="0.25">
      <c r="B6" s="27" t="s">
        <v>66</v>
      </c>
      <c r="C6" s="28" t="s">
        <v>67</v>
      </c>
      <c r="D6" s="26">
        <v>2</v>
      </c>
      <c r="E6" s="26" t="s">
        <v>68</v>
      </c>
      <c r="F6" s="29" t="s">
        <v>69</v>
      </c>
      <c r="G6" s="26"/>
    </row>
    <row r="7" spans="2:7" x14ac:dyDescent="0.25">
      <c r="B7" s="27" t="s">
        <v>70</v>
      </c>
      <c r="C7" s="28" t="s">
        <v>71</v>
      </c>
      <c r="D7" s="26">
        <v>3</v>
      </c>
      <c r="E7" s="26" t="s">
        <v>68</v>
      </c>
      <c r="F7" s="29" t="s">
        <v>69</v>
      </c>
      <c r="G7" s="26"/>
    </row>
    <row r="8" spans="2:7" x14ac:dyDescent="0.25">
      <c r="B8" s="27" t="s">
        <v>72</v>
      </c>
      <c r="C8" s="28" t="s">
        <v>73</v>
      </c>
      <c r="D8" s="26">
        <v>4</v>
      </c>
      <c r="E8" s="23" t="s">
        <v>74</v>
      </c>
      <c r="F8" s="30" t="s">
        <v>75</v>
      </c>
      <c r="G8" s="26"/>
    </row>
    <row r="9" spans="2:7" x14ac:dyDescent="0.25">
      <c r="B9" s="27" t="s">
        <v>76</v>
      </c>
      <c r="C9" s="28" t="s">
        <v>77</v>
      </c>
      <c r="D9" s="26">
        <v>5</v>
      </c>
      <c r="E9" s="23" t="s">
        <v>74</v>
      </c>
      <c r="F9" s="30" t="s">
        <v>75</v>
      </c>
      <c r="G9" s="26"/>
    </row>
    <row r="10" spans="2:7" x14ac:dyDescent="0.25">
      <c r="B10" s="27" t="s">
        <v>78</v>
      </c>
      <c r="C10" s="28" t="s">
        <v>79</v>
      </c>
      <c r="D10" s="26">
        <v>6</v>
      </c>
      <c r="E10" s="23" t="s">
        <v>80</v>
      </c>
      <c r="F10" s="30" t="s">
        <v>75</v>
      </c>
      <c r="G10" s="26"/>
    </row>
    <row r="11" spans="2:7" x14ac:dyDescent="0.25">
      <c r="B11" s="27" t="s">
        <v>81</v>
      </c>
      <c r="C11" s="28" t="s">
        <v>82</v>
      </c>
      <c r="D11" s="26">
        <v>7</v>
      </c>
      <c r="E11" s="23" t="s">
        <v>80</v>
      </c>
      <c r="F11" s="29" t="s">
        <v>83</v>
      </c>
      <c r="G11" s="26"/>
    </row>
    <row r="12" spans="2:7" x14ac:dyDescent="0.25">
      <c r="B12" s="27" t="s">
        <v>84</v>
      </c>
      <c r="C12" s="28" t="s">
        <v>85</v>
      </c>
      <c r="D12" s="26">
        <v>8</v>
      </c>
      <c r="E12" s="23" t="s">
        <v>80</v>
      </c>
      <c r="F12" s="29" t="s">
        <v>83</v>
      </c>
      <c r="G12" s="26"/>
    </row>
    <row r="13" spans="2:7" x14ac:dyDescent="0.25">
      <c r="B13" s="27" t="s">
        <v>86</v>
      </c>
      <c r="C13" s="28" t="s">
        <v>87</v>
      </c>
      <c r="D13" s="26">
        <v>9</v>
      </c>
      <c r="E13" s="23" t="s">
        <v>80</v>
      </c>
      <c r="F13" s="29" t="s">
        <v>83</v>
      </c>
      <c r="G13" s="26"/>
    </row>
    <row r="14" spans="2:7" x14ac:dyDescent="0.25">
      <c r="B14" s="27" t="s">
        <v>88</v>
      </c>
      <c r="C14" s="28" t="s">
        <v>89</v>
      </c>
      <c r="D14" s="26">
        <v>10</v>
      </c>
      <c r="E14" s="23" t="s">
        <v>80</v>
      </c>
      <c r="F14" s="29" t="s">
        <v>83</v>
      </c>
      <c r="G14" s="26"/>
    </row>
    <row r="15" spans="2:7" x14ac:dyDescent="0.25">
      <c r="B15" s="27" t="s">
        <v>90</v>
      </c>
      <c r="C15" s="28" t="s">
        <v>91</v>
      </c>
      <c r="D15" s="26">
        <v>11</v>
      </c>
      <c r="E15" s="23" t="s">
        <v>92</v>
      </c>
      <c r="F15" s="30" t="s">
        <v>93</v>
      </c>
      <c r="G15" s="26"/>
    </row>
    <row r="16" spans="2:7" x14ac:dyDescent="0.25">
      <c r="B16" s="27" t="s">
        <v>94</v>
      </c>
      <c r="C16" s="28" t="s">
        <v>95</v>
      </c>
      <c r="D16" s="26">
        <v>12</v>
      </c>
      <c r="E16" s="23" t="s">
        <v>92</v>
      </c>
      <c r="F16" s="30" t="s">
        <v>93</v>
      </c>
      <c r="G16"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Számítás Paneles WD10</vt:lpstr>
      <vt:lpstr>Munka1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hufinr01</dc:creator>
  <cp:lastModifiedBy>Fingerhut Roland</cp:lastModifiedBy>
  <dcterms:created xsi:type="dcterms:W3CDTF">2011-04-29T05:41:02Z</dcterms:created>
  <dcterms:modified xsi:type="dcterms:W3CDTF">2016-06-08T07:01:55Z</dcterms:modified>
</cp:coreProperties>
</file>